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COMIDA BEM FEITA\"/>
    </mc:Choice>
  </mc:AlternateContent>
  <xr:revisionPtr revIDLastSave="0" documentId="13_ncr:1_{EB27BD35-85D2-475E-8FFE-B5C1B6B994F9}" xr6:coauthVersionLast="47" xr6:coauthVersionMax="47" xr10:uidLastSave="{00000000-0000-0000-0000-000000000000}"/>
  <bookViews>
    <workbookView xWindow="-120" yWindow="-120" windowWidth="20730" windowHeight="11160" tabRatio="664" xr2:uid="{00000000-000D-0000-FFFF-FFFF00000000}"/>
  </bookViews>
  <sheets>
    <sheet name="Cota Ouro" sheetId="7" r:id="rId1"/>
    <sheet name="Cota Prata" sheetId="12" r:id="rId2"/>
    <sheet name="Cota Bronze" sheetId="13" r:id="rId3"/>
    <sheet name="SSA (2)" sheetId="8" state="hidden" r:id="rId4"/>
    <sheet name="SSA (3)" sheetId="9" state="hidden" r:id="rId5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7" l="1"/>
  <c r="G16" i="7"/>
  <c r="K12" i="13"/>
  <c r="G13" i="13"/>
  <c r="K14" i="12"/>
  <c r="K15" i="7"/>
  <c r="G15" i="12"/>
  <c r="K13" i="7"/>
  <c r="K12" i="7"/>
  <c r="K11" i="7"/>
  <c r="L16" i="7"/>
  <c r="L18" i="7" s="1"/>
  <c r="K10" i="7"/>
  <c r="K11" i="12"/>
  <c r="L11" i="12" s="1"/>
  <c r="L15" i="12" s="1"/>
  <c r="L17" i="12" s="1"/>
  <c r="K11" i="13"/>
  <c r="L11" i="13" s="1"/>
  <c r="L13" i="13" s="1"/>
  <c r="L15" i="13" s="1"/>
  <c r="G34" i="13"/>
  <c r="K33" i="13"/>
  <c r="I33" i="13"/>
  <c r="K32" i="13"/>
  <c r="I32" i="13"/>
  <c r="K31" i="13"/>
  <c r="I31" i="13"/>
  <c r="K30" i="13"/>
  <c r="I30" i="13"/>
  <c r="K29" i="13"/>
  <c r="I29" i="13"/>
  <c r="K28" i="13"/>
  <c r="I28" i="13"/>
  <c r="K27" i="13"/>
  <c r="K26" i="13"/>
  <c r="I26" i="13"/>
  <c r="K25" i="13"/>
  <c r="K24" i="13"/>
  <c r="I24" i="13"/>
  <c r="K23" i="13"/>
  <c r="K22" i="13"/>
  <c r="K10" i="13"/>
  <c r="K9" i="13"/>
  <c r="G39" i="12"/>
  <c r="K38" i="12"/>
  <c r="I38" i="12"/>
  <c r="K37" i="12"/>
  <c r="I37" i="12"/>
  <c r="K36" i="12"/>
  <c r="I36" i="12"/>
  <c r="K35" i="12"/>
  <c r="I35" i="12"/>
  <c r="K34" i="12"/>
  <c r="I34" i="12"/>
  <c r="K33" i="12"/>
  <c r="I33" i="12"/>
  <c r="K32" i="12"/>
  <c r="K31" i="12"/>
  <c r="I31" i="12"/>
  <c r="K30" i="12"/>
  <c r="K29" i="12"/>
  <c r="I29" i="12"/>
  <c r="K28" i="12"/>
  <c r="K27" i="12"/>
  <c r="K39" i="12" s="1"/>
  <c r="K13" i="12"/>
  <c r="K12" i="12"/>
  <c r="K10" i="12"/>
  <c r="K9" i="12"/>
  <c r="K9" i="7"/>
  <c r="G11" i="9"/>
  <c r="K10" i="9"/>
  <c r="K9" i="9"/>
  <c r="K11" i="9" s="1"/>
  <c r="K14" i="9" s="1"/>
  <c r="K16" i="9" s="1"/>
  <c r="K18" i="9" s="1"/>
  <c r="K19" i="9" s="1"/>
  <c r="K9" i="8"/>
  <c r="K10" i="8"/>
  <c r="K13" i="8"/>
  <c r="K15" i="8" s="1"/>
  <c r="K17" i="8" s="1"/>
  <c r="K18" i="8" s="1"/>
  <c r="G10" i="8"/>
  <c r="K23" i="7"/>
  <c r="K24" i="7"/>
  <c r="I25" i="7"/>
  <c r="K25" i="7"/>
  <c r="K26" i="7"/>
  <c r="I27" i="7"/>
  <c r="K27" i="7"/>
  <c r="K28" i="7"/>
  <c r="I29" i="7"/>
  <c r="K29" i="7"/>
  <c r="I30" i="7"/>
  <c r="K30" i="7"/>
  <c r="I31" i="7"/>
  <c r="K31" i="7"/>
  <c r="I32" i="7"/>
  <c r="K32" i="7"/>
  <c r="I33" i="7"/>
  <c r="K33" i="7"/>
  <c r="I34" i="7"/>
  <c r="K34" i="7"/>
  <c r="G35" i="7"/>
  <c r="K34" i="13" l="1"/>
  <c r="K13" i="13"/>
  <c r="K15" i="13" s="1"/>
  <c r="K15" i="12"/>
  <c r="K17" i="12" s="1"/>
  <c r="K16" i="7"/>
  <c r="K18" i="7" s="1"/>
  <c r="K19" i="7" s="1"/>
  <c r="K35" i="7"/>
</calcChain>
</file>

<file path=xl/sharedStrings.xml><?xml version="1.0" encoding="utf-8"?>
<sst xmlns="http://schemas.openxmlformats.org/spreadsheetml/2006/main" count="411" uniqueCount="113">
  <si>
    <t>Emissora</t>
  </si>
  <si>
    <t>Record Bahia</t>
  </si>
  <si>
    <t>Praça:</t>
  </si>
  <si>
    <t>Salvador</t>
  </si>
  <si>
    <t>Projeto:</t>
  </si>
  <si>
    <t xml:space="preserve">Culinária - </t>
  </si>
  <si>
    <t>Período:</t>
  </si>
  <si>
    <t>30 DIAS</t>
  </si>
  <si>
    <t xml:space="preserve">ENTREGA COMERCIAL 2025 - </t>
  </si>
  <si>
    <t>PROGRAMA/ PLATAFORMA</t>
  </si>
  <si>
    <t>PERÍODO</t>
  </si>
  <si>
    <t>ESQUEMA COMERCIAL POR PROGRAMA</t>
  </si>
  <si>
    <t>SECUNDAGEM</t>
  </si>
  <si>
    <t>Nº DE INSERÇÕES</t>
  </si>
  <si>
    <t>CONVERSÃO</t>
  </si>
  <si>
    <t>BASE DE PREÇOS UNITÁRIO</t>
  </si>
  <si>
    <t>R$
UNITÁRIO</t>
  </si>
  <si>
    <t>R$
TOTAL</t>
  </si>
  <si>
    <t>VALOR DAC BRUTO 20%</t>
  </si>
  <si>
    <t>Bahia no Ar</t>
  </si>
  <si>
    <t>A definir</t>
  </si>
  <si>
    <t>Assinatura de 5" no VT da chamada especial</t>
  </si>
  <si>
    <t>5"</t>
  </si>
  <si>
    <t>Jornal da Record</t>
  </si>
  <si>
    <t>Balanço Geral BA</t>
  </si>
  <si>
    <t xml:space="preserve">Ação Integrada </t>
  </si>
  <si>
    <t>30"</t>
  </si>
  <si>
    <t>Break no conteúdo</t>
  </si>
  <si>
    <t>10"</t>
  </si>
  <si>
    <t>Insert master</t>
  </si>
  <si>
    <t xml:space="preserve">Merchandising </t>
  </si>
  <si>
    <t>60"</t>
  </si>
  <si>
    <t>Rotativo na programação</t>
  </si>
  <si>
    <t>Comercial</t>
  </si>
  <si>
    <t>Rotativo na Programação</t>
  </si>
  <si>
    <t>Total</t>
  </si>
  <si>
    <t>TOTAL</t>
  </si>
  <si>
    <t>Desconto</t>
  </si>
  <si>
    <t>Valor DAC Negociado</t>
  </si>
  <si>
    <t>Total Negociado</t>
  </si>
  <si>
    <t>:::::: VH PATROCINADA NO VT DE DICAS :::::</t>
  </si>
  <si>
    <t>PROGRAMA</t>
  </si>
  <si>
    <t>Nº DE INSERÇÕES NO PERÍODO</t>
  </si>
  <si>
    <t>a definir</t>
  </si>
  <si>
    <t>Assinatura de 5” Patrocinada</t>
  </si>
  <si>
    <t>Fala Brasil</t>
  </si>
  <si>
    <t>Hoje em dia</t>
  </si>
  <si>
    <t>Novela da Tarde I e II</t>
  </si>
  <si>
    <t>Cidade Alerta BA</t>
  </si>
  <si>
    <t>Ba Record</t>
  </si>
  <si>
    <t>TOP Chef Brasil - a partir de 15.07</t>
  </si>
  <si>
    <t>Cine Aventura</t>
  </si>
  <si>
    <t>Fala Brasil Esp - SAB</t>
  </si>
  <si>
    <t>Hora do Faro</t>
  </si>
  <si>
    <t>Domingo Espetacular</t>
  </si>
  <si>
    <t>Custo de produção previsto R$ 12.000,00</t>
  </si>
  <si>
    <t xml:space="preserve">ENTREGA COMERCIAL 2024 - </t>
  </si>
  <si>
    <t xml:space="preserve">Comercial </t>
  </si>
  <si>
    <t>Custo de produção previsto R$ 9.000,00</t>
  </si>
  <si>
    <t>Custo de produção previsto R$ 6.000,00</t>
  </si>
  <si>
    <t>RecordTV Itapoan</t>
  </si>
  <si>
    <t>Dicas de saúde</t>
  </si>
  <si>
    <t>ENTREGA COMERCIAL</t>
  </si>
  <si>
    <t/>
  </si>
  <si>
    <t xml:space="preserve">Quadro Especial 2 minutos </t>
  </si>
  <si>
    <t>120"</t>
  </si>
  <si>
    <t>BGB2</t>
  </si>
  <si>
    <t>TV / DIGITAL</t>
  </si>
  <si>
    <t>Valor da Mídia</t>
  </si>
  <si>
    <t>Lista de Preços de Outubro 2019</t>
  </si>
  <si>
    <t>DESCONTO %</t>
  </si>
  <si>
    <t>Custo de produção 8mil - Produtora Ghirotti</t>
  </si>
  <si>
    <t>VLR NEGOCIADO</t>
  </si>
  <si>
    <t>Custo de Produção</t>
  </si>
  <si>
    <t>Bruto Negociado</t>
  </si>
  <si>
    <t>Liquido (-20%)</t>
  </si>
  <si>
    <t>BNBA</t>
  </si>
  <si>
    <t>Valores referentes à tabela de preços de outubro 2025. 
Cachê da ação de merchandising não está incluso na proposta.</t>
  </si>
  <si>
    <t>BAHIA</t>
  </si>
  <si>
    <t>FORMATO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</si>
  <si>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</si>
  <si>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</si>
  <si>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</si>
  <si>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</si>
  <si>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</si>
  <si>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</si>
  <si>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</si>
  <si>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</si>
  <si>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</si>
  <si>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</si>
  <si>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</si>
  <si>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</si>
  <si>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</si>
  <si>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</si>
  <si>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</si>
  <si>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</si>
  <si>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</si>
  <si>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</si>
  <si>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</si>
  <si>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</si>
  <si>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</si>
  <si>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</si>
  <si>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</si>
  <si>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</si>
  <si>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</si>
  <si>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</si>
  <si>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</si>
  <si>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</si>
  <si>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</si>
  <si>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Total Negociado+Publi</t>
  </si>
  <si>
    <t>Cachê da ação de merchandising não está incluso na proposta.</t>
  </si>
  <si>
    <t xml:space="preserve">Valores referentes à tabela de preços de outubro 2025
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</si>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</sst>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48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color rgb="FFFFFFFF"/>
      <name val="Calibri"/>
      <family val="2"/>
    </font>
    <font>
      <b/>
      <sz val="20"/>
      <color rgb="FFFFFFFF"/>
      <name val="Calibri"/>
      <family val="2"/>
    </font>
    <font>
      <sz val="20"/>
      <color rgb="FFFFFFFF"/>
      <name val="Calibri"/>
      <family val="2"/>
    </font>
    <font>
      <sz val="18"/>
      <color rgb="FFFFFFFF"/>
      <name val="Calibri"/>
      <family val="2"/>
    </font>
    <font>
      <sz val="16"/>
      <color rgb="FFFFFFFF"/>
      <name val="Calibri"/>
      <family val="2"/>
    </font>
    <font>
      <sz val="16"/>
      <color rgb="FF000000"/>
      <name val="Calibri"/>
      <family val="2"/>
    </font>
    <font>
      <sz val="16"/>
      <name val="Cambria"/>
      <family val="2"/>
    </font>
    <font>
      <sz val="16"/>
      <color rgb="FF0D0D0D"/>
      <name val="Calibri"/>
      <family val="2"/>
    </font>
    <font>
      <b/>
      <sz val="16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 tint="0.249977111117893"/>
      <name val="Calibri"/>
      <family val="2"/>
      <scheme val="minor"/>
    </font>
    <font>
      <sz val="16"/>
      <name val="Calibri"/>
      <family val="2"/>
      <scheme val="minor"/>
    </font>
    <font>
      <sz val="12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6" fillId="2" borderId="4" xfId="6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3" fillId="3" borderId="0" xfId="2" applyFont="1" applyFill="1" applyAlignment="1">
      <alignment vertical="center"/>
    </xf>
    <xf numFmtId="0" fontId="7" fillId="3" borderId="0" xfId="2" applyFont="1" applyFill="1" applyAlignment="1">
      <alignment vertical="center"/>
    </xf>
    <xf numFmtId="0" fontId="8" fillId="4" borderId="5" xfId="0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left" vertical="center"/>
    </xf>
    <xf numFmtId="3" fontId="9" fillId="3" borderId="0" xfId="2" applyNumberFormat="1" applyFont="1" applyFill="1" applyAlignment="1">
      <alignment horizontal="center" vertical="center"/>
    </xf>
    <xf numFmtId="166" fontId="9" fillId="3" borderId="0" xfId="2" applyNumberFormat="1" applyFont="1" applyFill="1" applyAlignment="1">
      <alignment vertical="center"/>
    </xf>
    <xf numFmtId="4" fontId="9" fillId="3" borderId="0" xfId="2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165" fontId="11" fillId="2" borderId="6" xfId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9" fontId="12" fillId="0" borderId="6" xfId="4" applyFont="1" applyBorder="1" applyAlignment="1">
      <alignment horizontal="center" vertical="center"/>
    </xf>
    <xf numFmtId="165" fontId="3" fillId="0" borderId="6" xfId="1" applyFont="1" applyFill="1" applyBorder="1" applyAlignment="1">
      <alignment horizontal="center" vertical="center"/>
    </xf>
    <xf numFmtId="165" fontId="11" fillId="0" borderId="6" xfId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3" fontId="8" fillId="4" borderId="7" xfId="0" applyNumberFormat="1" applyFont="1" applyFill="1" applyBorder="1" applyAlignment="1">
      <alignment horizontal="center" vertical="center" wrapText="1"/>
    </xf>
    <xf numFmtId="3" fontId="8" fillId="4" borderId="7" xfId="0" applyNumberFormat="1" applyFont="1" applyFill="1" applyBorder="1" applyAlignment="1">
      <alignment horizontal="center" vertical="center"/>
    </xf>
    <xf numFmtId="0" fontId="13" fillId="3" borderId="7" xfId="2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/>
    </xf>
    <xf numFmtId="164" fontId="13" fillId="3" borderId="9" xfId="6" applyFont="1" applyFill="1" applyBorder="1" applyAlignment="1">
      <alignment horizontal="left" vertical="center"/>
    </xf>
    <xf numFmtId="4" fontId="15" fillId="3" borderId="7" xfId="6" applyNumberFormat="1" applyFont="1" applyFill="1" applyBorder="1" applyAlignment="1">
      <alignment horizontal="center" vertical="center"/>
    </xf>
    <xf numFmtId="4" fontId="13" fillId="3" borderId="7" xfId="6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9" fontId="9" fillId="3" borderId="0" xfId="2" applyNumberFormat="1" applyFont="1" applyFill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3" fontId="8" fillId="4" borderId="6" xfId="0" applyNumberFormat="1" applyFont="1" applyFill="1" applyBorder="1" applyAlignment="1">
      <alignment horizontal="center" vertical="center" wrapText="1"/>
    </xf>
    <xf numFmtId="3" fontId="8" fillId="4" borderId="6" xfId="0" applyNumberFormat="1" applyFont="1" applyFill="1" applyBorder="1" applyAlignment="1">
      <alignment horizontal="center" vertical="center"/>
    </xf>
    <xf numFmtId="0" fontId="16" fillId="0" borderId="6" xfId="2" applyFont="1" applyBorder="1" applyAlignment="1">
      <alignment horizontal="left" vertical="center"/>
    </xf>
    <xf numFmtId="0" fontId="16" fillId="0" borderId="6" xfId="2" applyFont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164" fontId="16" fillId="0" borderId="6" xfId="2" applyNumberFormat="1" applyFont="1" applyBorder="1" applyAlignment="1">
      <alignment horizontal="left" vertical="center"/>
    </xf>
    <xf numFmtId="4" fontId="18" fillId="0" borderId="6" xfId="6" applyNumberFormat="1" applyFont="1" applyBorder="1" applyAlignment="1">
      <alignment horizontal="center" vertical="center"/>
    </xf>
    <xf numFmtId="4" fontId="16" fillId="0" borderId="6" xfId="6" applyNumberFormat="1" applyFont="1" applyBorder="1" applyAlignment="1">
      <alignment horizontal="center" vertical="center"/>
    </xf>
    <xf numFmtId="0" fontId="16" fillId="3" borderId="6" xfId="2" applyFont="1" applyFill="1" applyBorder="1" applyAlignment="1">
      <alignment horizontal="left" vertical="center"/>
    </xf>
    <xf numFmtId="3" fontId="9" fillId="2" borderId="6" xfId="2" applyNumberFormat="1" applyFont="1" applyFill="1" applyBorder="1" applyAlignment="1">
      <alignment horizontal="center" vertical="center"/>
    </xf>
    <xf numFmtId="166" fontId="9" fillId="2" borderId="6" xfId="2" applyNumberFormat="1" applyFont="1" applyFill="1" applyBorder="1" applyAlignment="1">
      <alignment vertical="center"/>
    </xf>
    <xf numFmtId="0" fontId="13" fillId="3" borderId="10" xfId="2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165" fontId="11" fillId="2" borderId="11" xfId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164" fontId="13" fillId="3" borderId="12" xfId="6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16" fontId="19" fillId="0" borderId="11" xfId="2" quotePrefix="1" applyNumberFormat="1" applyFont="1" applyBorder="1" applyAlignment="1">
      <alignment horizontal="center" vertical="center" wrapText="1"/>
    </xf>
    <xf numFmtId="4" fontId="20" fillId="2" borderId="6" xfId="2" applyNumberFormat="1" applyFont="1" applyFill="1" applyBorder="1" applyAlignment="1">
      <alignment horizontal="center" vertical="center"/>
    </xf>
    <xf numFmtId="164" fontId="21" fillId="5" borderId="4" xfId="6" applyFont="1" applyFill="1" applyBorder="1" applyAlignment="1">
      <alignment vertical="center"/>
    </xf>
    <xf numFmtId="0" fontId="22" fillId="5" borderId="6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/>
    </xf>
    <xf numFmtId="3" fontId="22" fillId="5" borderId="6" xfId="0" applyNumberFormat="1" applyFont="1" applyFill="1" applyBorder="1" applyAlignment="1">
      <alignment horizontal="center" vertical="center" wrapText="1"/>
    </xf>
    <xf numFmtId="3" fontId="22" fillId="5" borderId="6" xfId="0" applyNumberFormat="1" applyFont="1" applyFill="1" applyBorder="1" applyAlignment="1">
      <alignment horizontal="center" vertical="center"/>
    </xf>
    <xf numFmtId="164" fontId="16" fillId="0" borderId="6" xfId="6" applyFont="1" applyBorder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165" fontId="22" fillId="3" borderId="0" xfId="1" applyFont="1" applyFill="1" applyBorder="1" applyAlignment="1">
      <alignment horizontal="center" vertical="center"/>
    </xf>
    <xf numFmtId="165" fontId="7" fillId="3" borderId="0" xfId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4" fontId="18" fillId="0" borderId="11" xfId="6" applyNumberFormat="1" applyFont="1" applyBorder="1" applyAlignment="1">
      <alignment horizontal="center" vertical="center"/>
    </xf>
    <xf numFmtId="16" fontId="19" fillId="0" borderId="13" xfId="2" quotePrefix="1" applyNumberFormat="1" applyFont="1" applyBorder="1" applyAlignment="1">
      <alignment horizontal="center" vertical="center" wrapText="1"/>
    </xf>
    <xf numFmtId="166" fontId="17" fillId="0" borderId="6" xfId="0" applyNumberFormat="1" applyFont="1" applyBorder="1" applyAlignment="1">
      <alignment horizontal="center"/>
    </xf>
    <xf numFmtId="3" fontId="23" fillId="5" borderId="6" xfId="2" applyNumberFormat="1" applyFont="1" applyFill="1" applyBorder="1" applyAlignment="1">
      <alignment horizontal="center" vertical="center"/>
    </xf>
    <xf numFmtId="166" fontId="23" fillId="5" borderId="6" xfId="2" applyNumberFormat="1" applyFont="1" applyFill="1" applyBorder="1" applyAlignment="1">
      <alignment vertical="center"/>
    </xf>
    <xf numFmtId="3" fontId="23" fillId="5" borderId="11" xfId="2" applyNumberFormat="1" applyFont="1" applyFill="1" applyBorder="1" applyAlignment="1">
      <alignment horizontal="center" vertical="center"/>
    </xf>
    <xf numFmtId="3" fontId="17" fillId="0" borderId="6" xfId="0" applyNumberFormat="1" applyFont="1" applyBorder="1" applyAlignment="1">
      <alignment horizontal="center"/>
    </xf>
    <xf numFmtId="3" fontId="18" fillId="3" borderId="1" xfId="2" applyNumberFormat="1" applyFont="1" applyFill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3" fontId="20" fillId="3" borderId="1" xfId="2" applyNumberFormat="1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0" fillId="3" borderId="0" xfId="2" applyFont="1" applyFill="1" applyAlignment="1">
      <alignment horizontal="left" vertical="center"/>
    </xf>
    <xf numFmtId="9" fontId="20" fillId="3" borderId="0" xfId="2" applyNumberFormat="1" applyFont="1" applyFill="1" applyAlignment="1">
      <alignment horizontal="left" vertical="center"/>
    </xf>
    <xf numFmtId="3" fontId="20" fillId="3" borderId="0" xfId="2" applyNumberFormat="1" applyFont="1" applyFill="1" applyAlignment="1">
      <alignment horizontal="center" vertical="center"/>
    </xf>
    <xf numFmtId="166" fontId="20" fillId="3" borderId="0" xfId="2" applyNumberFormat="1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4" fontId="16" fillId="0" borderId="4" xfId="6" applyNumberFormat="1" applyFont="1" applyBorder="1" applyAlignment="1">
      <alignment horizontal="center" vertical="center"/>
    </xf>
    <xf numFmtId="4" fontId="16" fillId="0" borderId="14" xfId="6" applyNumberFormat="1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165" fontId="7" fillId="0" borderId="1" xfId="1" applyFont="1" applyBorder="1" applyAlignment="1">
      <alignment vertical="center"/>
    </xf>
    <xf numFmtId="165" fontId="24" fillId="5" borderId="1" xfId="1" applyFont="1" applyFill="1" applyBorder="1" applyAlignment="1">
      <alignment vertical="center"/>
    </xf>
    <xf numFmtId="43" fontId="7" fillId="0" borderId="1" xfId="0" applyNumberFormat="1" applyFont="1" applyBorder="1" applyAlignment="1">
      <alignment vertical="center"/>
    </xf>
    <xf numFmtId="43" fontId="25" fillId="0" borderId="1" xfId="0" applyNumberFormat="1" applyFont="1" applyBorder="1" applyAlignment="1">
      <alignment vertical="center"/>
    </xf>
    <xf numFmtId="43" fontId="25" fillId="3" borderId="0" xfId="0" applyNumberFormat="1" applyFont="1" applyFill="1" applyAlignment="1">
      <alignment vertical="center"/>
    </xf>
    <xf numFmtId="9" fontId="27" fillId="3" borderId="2" xfId="4" applyFont="1" applyFill="1" applyBorder="1" applyAlignment="1">
      <alignment horizontal="center" vertical="center"/>
    </xf>
    <xf numFmtId="43" fontId="10" fillId="0" borderId="1" xfId="2" applyNumberFormat="1" applyFont="1" applyBorder="1" applyAlignment="1">
      <alignment vertical="center"/>
    </xf>
    <xf numFmtId="4" fontId="17" fillId="0" borderId="6" xfId="6" applyNumberFormat="1" applyFont="1" applyFill="1" applyBorder="1" applyAlignment="1">
      <alignment horizontal="center"/>
    </xf>
    <xf numFmtId="16" fontId="19" fillId="0" borderId="15" xfId="2" quotePrefix="1" applyNumberFormat="1" applyFont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/>
    </xf>
    <xf numFmtId="3" fontId="22" fillId="5" borderId="11" xfId="0" applyNumberFormat="1" applyFont="1" applyFill="1" applyBorder="1" applyAlignment="1">
      <alignment horizontal="center" vertical="center" wrapText="1"/>
    </xf>
    <xf numFmtId="3" fontId="22" fillId="5" borderId="11" xfId="0" applyNumberFormat="1" applyFont="1" applyFill="1" applyBorder="1" applyAlignment="1">
      <alignment horizontal="center" vertical="center"/>
    </xf>
    <xf numFmtId="3" fontId="23" fillId="5" borderId="16" xfId="2" applyNumberFormat="1" applyFont="1" applyFill="1" applyBorder="1" applyAlignment="1">
      <alignment horizontal="center" vertical="center"/>
    </xf>
    <xf numFmtId="166" fontId="23" fillId="5" borderId="16" xfId="2" applyNumberFormat="1" applyFont="1" applyFill="1" applyBorder="1" applyAlignment="1">
      <alignment vertical="center"/>
    </xf>
    <xf numFmtId="3" fontId="23" fillId="5" borderId="13" xfId="2" applyNumberFormat="1" applyFont="1" applyFill="1" applyBorder="1" applyAlignment="1">
      <alignment horizontal="center" vertical="center"/>
    </xf>
    <xf numFmtId="4" fontId="23" fillId="5" borderId="15" xfId="2" applyNumberFormat="1" applyFont="1" applyFill="1" applyBorder="1" applyAlignment="1">
      <alignment horizontal="center" vertical="center"/>
    </xf>
    <xf numFmtId="165" fontId="21" fillId="5" borderId="3" xfId="1" applyFont="1" applyFill="1" applyBorder="1" applyAlignment="1">
      <alignment vertical="center"/>
    </xf>
    <xf numFmtId="0" fontId="16" fillId="0" borderId="1" xfId="2" applyFont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164" fontId="16" fillId="0" borderId="1" xfId="2" applyNumberFormat="1" applyFont="1" applyBorder="1" applyAlignment="1">
      <alignment horizontal="left" vertical="center"/>
    </xf>
    <xf numFmtId="4" fontId="18" fillId="0" borderId="1" xfId="6" applyNumberFormat="1" applyFont="1" applyBorder="1" applyAlignment="1">
      <alignment horizontal="center" vertical="center"/>
    </xf>
    <xf numFmtId="164" fontId="16" fillId="0" borderId="1" xfId="6" applyFont="1" applyBorder="1" applyAlignment="1">
      <alignment horizontal="left" vertical="center"/>
    </xf>
    <xf numFmtId="0" fontId="28" fillId="7" borderId="1" xfId="0" applyFont="1" applyFill="1" applyBorder="1" applyAlignment="1">
      <alignment horizontal="center" vertical="center"/>
    </xf>
    <xf numFmtId="43" fontId="7" fillId="0" borderId="1" xfId="2" applyNumberFormat="1" applyFont="1" applyBorder="1" applyAlignment="1">
      <alignment vertical="center"/>
    </xf>
    <xf numFmtId="2" fontId="17" fillId="0" borderId="6" xfId="0" applyNumberFormat="1" applyFont="1" applyBorder="1" applyAlignment="1">
      <alignment horizontal="center"/>
    </xf>
    <xf numFmtId="2" fontId="17" fillId="0" borderId="6" xfId="4" applyNumberFormat="1" applyFont="1" applyFill="1" applyBorder="1" applyAlignment="1">
      <alignment horizontal="center"/>
    </xf>
    <xf numFmtId="165" fontId="30" fillId="3" borderId="2" xfId="1" applyFont="1" applyFill="1" applyBorder="1" applyAlignment="1">
      <alignment horizontal="center" vertical="center"/>
    </xf>
    <xf numFmtId="4" fontId="31" fillId="5" borderId="14" xfId="2" applyNumberFormat="1" applyFont="1" applyFill="1" applyBorder="1" applyAlignment="1">
      <alignment horizontal="center" vertical="center"/>
    </xf>
    <xf numFmtId="9" fontId="32" fillId="3" borderId="2" xfId="4" applyFont="1" applyFill="1" applyBorder="1" applyAlignment="1">
      <alignment horizontal="center" vertical="center"/>
    </xf>
    <xf numFmtId="165" fontId="33" fillId="3" borderId="2" xfId="1" applyFont="1" applyFill="1" applyBorder="1" applyAlignment="1">
      <alignment horizontal="center" vertical="center"/>
    </xf>
    <xf numFmtId="8" fontId="36" fillId="8" borderId="3" xfId="2" applyNumberFormat="1" applyFont="1" applyFill="1" applyBorder="1" applyAlignment="1">
      <alignment horizontal="center" vertical="center" wrapText="1"/>
    </xf>
    <xf numFmtId="8" fontId="35" fillId="8" borderId="34" xfId="2" applyNumberFormat="1" applyFont="1" applyFill="1" applyBorder="1" applyAlignment="1">
      <alignment horizontal="center" vertical="center" wrapText="1"/>
    </xf>
    <xf numFmtId="0" fontId="37" fillId="8" borderId="31" xfId="2" applyFont="1" applyFill="1" applyBorder="1" applyAlignment="1">
      <alignment horizontal="center" vertical="center" wrapText="1"/>
    </xf>
    <xf numFmtId="0" fontId="37" fillId="8" borderId="32" xfId="2" applyFont="1" applyFill="1" applyBorder="1" applyAlignment="1">
      <alignment horizontal="center" vertical="center" wrapText="1"/>
    </xf>
    <xf numFmtId="0" fontId="34" fillId="8" borderId="19" xfId="2" applyFont="1" applyFill="1" applyBorder="1" applyAlignment="1">
      <alignment horizontal="center" vertical="center"/>
    </xf>
    <xf numFmtId="0" fontId="34" fillId="8" borderId="20" xfId="2" applyFont="1" applyFill="1" applyBorder="1" applyAlignment="1">
      <alignment horizontal="center" vertical="center"/>
    </xf>
    <xf numFmtId="0" fontId="34" fillId="8" borderId="21" xfId="2" applyFont="1" applyFill="1" applyBorder="1" applyAlignment="1">
      <alignment horizontal="center" vertical="center"/>
    </xf>
    <xf numFmtId="0" fontId="38" fillId="9" borderId="22" xfId="2" applyFont="1" applyFill="1" applyBorder="1" applyAlignment="1">
      <alignment horizontal="center" vertical="center"/>
    </xf>
    <xf numFmtId="0" fontId="38" fillId="9" borderId="23" xfId="2" applyFont="1" applyFill="1" applyBorder="1" applyAlignment="1">
      <alignment horizontal="center" vertical="center" wrapText="1"/>
    </xf>
    <xf numFmtId="0" fontId="38" fillId="9" borderId="23" xfId="2" applyFont="1" applyFill="1" applyBorder="1" applyAlignment="1">
      <alignment horizontal="center" vertical="center"/>
    </xf>
    <xf numFmtId="0" fontId="38" fillId="9" borderId="24" xfId="2" applyFont="1" applyFill="1" applyBorder="1" applyAlignment="1">
      <alignment horizontal="center" vertical="center" wrapText="1"/>
    </xf>
    <xf numFmtId="0" fontId="38" fillId="9" borderId="25" xfId="2" applyFont="1" applyFill="1" applyBorder="1" applyAlignment="1">
      <alignment horizontal="center" vertical="center" wrapText="1"/>
    </xf>
    <xf numFmtId="0" fontId="38" fillId="9" borderId="26" xfId="2" applyFont="1" applyFill="1" applyBorder="1" applyAlignment="1">
      <alignment horizontal="center" vertical="center" wrapText="1"/>
    </xf>
    <xf numFmtId="0" fontId="39" fillId="10" borderId="27" xfId="2" applyFont="1" applyFill="1" applyBorder="1" applyAlignment="1">
      <alignment horizontal="center" vertical="center" wrapText="1"/>
    </xf>
    <xf numFmtId="0" fontId="39" fillId="10" borderId="28" xfId="2" applyFont="1" applyFill="1" applyBorder="1" applyAlignment="1">
      <alignment horizontal="center" vertical="center" wrapText="1"/>
    </xf>
    <xf numFmtId="0" fontId="40" fillId="10" borderId="28" xfId="2" applyFont="1" applyFill="1" applyBorder="1" applyAlignment="1">
      <alignment horizontal="center" vertical="center" wrapText="1"/>
    </xf>
    <xf numFmtId="3" fontId="39" fillId="10" borderId="28" xfId="2" applyNumberFormat="1" applyFont="1" applyFill="1" applyBorder="1" applyAlignment="1">
      <alignment horizontal="center" vertical="center" wrapText="1"/>
    </xf>
    <xf numFmtId="0" fontId="41" fillId="10" borderId="28" xfId="2" applyFont="1" applyFill="1" applyBorder="1" applyAlignment="1">
      <alignment horizontal="center" vertical="center" wrapText="1"/>
    </xf>
    <xf numFmtId="8" fontId="39" fillId="10" borderId="28" xfId="2" applyNumberFormat="1" applyFont="1" applyFill="1" applyBorder="1" applyAlignment="1">
      <alignment horizontal="center" vertical="center"/>
    </xf>
    <xf numFmtId="8" fontId="39" fillId="10" borderId="29" xfId="2" applyNumberFormat="1" applyFont="1" applyFill="1" applyBorder="1" applyAlignment="1">
      <alignment horizontal="center" vertical="center" wrapText="1"/>
    </xf>
    <xf numFmtId="0" fontId="39" fillId="10" borderId="30" xfId="2" applyFont="1" applyFill="1" applyBorder="1" applyAlignment="1">
      <alignment horizontal="center" vertical="center" wrapText="1"/>
    </xf>
    <xf numFmtId="0" fontId="39" fillId="10" borderId="31" xfId="2" applyFont="1" applyFill="1" applyBorder="1" applyAlignment="1">
      <alignment horizontal="center" vertical="center" wrapText="1"/>
    </xf>
    <xf numFmtId="0" fontId="39" fillId="0" borderId="31" xfId="2" applyFont="1" applyBorder="1" applyAlignment="1">
      <alignment horizontal="center" vertical="center" wrapText="1"/>
    </xf>
    <xf numFmtId="3" fontId="39" fillId="10" borderId="31" xfId="2" applyNumberFormat="1" applyFont="1" applyFill="1" applyBorder="1" applyAlignment="1">
      <alignment horizontal="center" vertical="center" wrapText="1"/>
    </xf>
    <xf numFmtId="0" fontId="41" fillId="10" borderId="31" xfId="2" applyFont="1" applyFill="1" applyBorder="1" applyAlignment="1">
      <alignment horizontal="center" vertical="center" wrapText="1"/>
    </xf>
    <xf numFmtId="8" fontId="39" fillId="10" borderId="31" xfId="2" applyNumberFormat="1" applyFont="1" applyFill="1" applyBorder="1" applyAlignment="1">
      <alignment horizontal="center" vertical="center"/>
    </xf>
    <xf numFmtId="8" fontId="39" fillId="10" borderId="32" xfId="2" applyNumberFormat="1" applyFont="1" applyFill="1" applyBorder="1" applyAlignment="1">
      <alignment horizontal="center" vertical="center" wrapText="1"/>
    </xf>
    <xf numFmtId="0" fontId="42" fillId="8" borderId="33" xfId="2" applyFont="1" applyFill="1" applyBorder="1" applyAlignment="1">
      <alignment horizontal="center" vertical="center" wrapText="1"/>
    </xf>
    <xf numFmtId="0" fontId="39" fillId="8" borderId="3" xfId="2" applyFont="1" applyFill="1" applyBorder="1" applyAlignment="1">
      <alignment horizontal="center" vertical="center" wrapText="1"/>
    </xf>
    <xf numFmtId="0" fontId="39" fillId="8" borderId="3" xfId="2" applyFont="1" applyFill="1" applyBorder="1" applyAlignment="1">
      <alignment horizontal="center" vertical="center"/>
    </xf>
    <xf numFmtId="0" fontId="38" fillId="8" borderId="3" xfId="2" applyFont="1" applyFill="1" applyBorder="1" applyAlignment="1">
      <alignment horizontal="center" vertical="center" wrapText="1"/>
    </xf>
    <xf numFmtId="3" fontId="38" fillId="8" borderId="3" xfId="2" applyNumberFormat="1" applyFont="1" applyFill="1" applyBorder="1" applyAlignment="1">
      <alignment horizontal="center" vertical="center" wrapText="1"/>
    </xf>
    <xf numFmtId="0" fontId="41" fillId="8" borderId="3" xfId="2" applyFont="1" applyFill="1" applyBorder="1" applyAlignment="1">
      <alignment horizontal="center" vertical="center" wrapText="1"/>
    </xf>
    <xf numFmtId="9" fontId="34" fillId="8" borderId="34" xfId="2" applyNumberFormat="1" applyFont="1" applyFill="1" applyBorder="1" applyAlignment="1">
      <alignment horizontal="center" vertical="center" wrapText="1"/>
    </xf>
    <xf numFmtId="0" fontId="34" fillId="11" borderId="35" xfId="2" applyFont="1" applyFill="1" applyBorder="1" applyAlignment="1">
      <alignment horizontal="center" vertical="center"/>
    </xf>
    <xf numFmtId="0" fontId="34" fillId="11" borderId="36" xfId="2" applyFont="1" applyFill="1" applyBorder="1" applyAlignment="1">
      <alignment horizontal="center" vertical="center"/>
    </xf>
    <xf numFmtId="0" fontId="34" fillId="11" borderId="37" xfId="2" applyFont="1" applyFill="1" applyBorder="1" applyAlignment="1">
      <alignment horizontal="center" vertical="center"/>
    </xf>
    <xf numFmtId="0" fontId="38" fillId="8" borderId="31" xfId="2" applyFont="1" applyFill="1" applyBorder="1" applyAlignment="1">
      <alignment horizontal="center" vertical="center" wrapText="1"/>
    </xf>
    <xf numFmtId="0" fontId="39" fillId="8" borderId="31" xfId="2" applyFont="1" applyFill="1" applyBorder="1" applyAlignment="1">
      <alignment horizontal="center" vertical="center"/>
    </xf>
    <xf numFmtId="0" fontId="41" fillId="8" borderId="31" xfId="2" applyFont="1" applyFill="1" applyBorder="1" applyAlignment="1">
      <alignment horizontal="center" vertical="center" wrapText="1"/>
    </xf>
    <xf numFmtId="0" fontId="39" fillId="8" borderId="31" xfId="2" applyFont="1" applyFill="1" applyBorder="1" applyAlignment="1">
      <alignment vertical="center" wrapText="1"/>
    </xf>
    <xf numFmtId="0" fontId="38" fillId="8" borderId="32" xfId="2" applyFont="1" applyFill="1" applyBorder="1" applyAlignment="1">
      <alignment horizontal="center" vertical="center" wrapText="1"/>
    </xf>
    <xf numFmtId="165" fontId="33" fillId="7" borderId="2" xfId="1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4" fontId="31" fillId="5" borderId="11" xfId="2" applyNumberFormat="1" applyFont="1" applyFill="1" applyBorder="1" applyAlignment="1">
      <alignment horizontal="center" vertical="center"/>
    </xf>
    <xf numFmtId="9" fontId="32" fillId="3" borderId="1" xfId="4" applyFont="1" applyFill="1" applyBorder="1" applyAlignment="1">
      <alignment horizontal="center" vertical="center"/>
    </xf>
    <xf numFmtId="165" fontId="33" fillId="3" borderId="1" xfId="1" applyFont="1" applyFill="1" applyBorder="1" applyAlignment="1">
      <alignment horizontal="center" vertical="center"/>
    </xf>
    <xf numFmtId="4" fontId="45" fillId="0" borderId="1" xfId="6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47" fillId="0" borderId="0" xfId="0" applyFont="1"/>
    <xf numFmtId="164" fontId="6" fillId="0" borderId="7" xfId="6" quotePrefix="1" applyFont="1" applyBorder="1" applyAlignment="1">
      <alignment horizontal="left" vertical="center"/>
    </xf>
    <xf numFmtId="0" fontId="24" fillId="5" borderId="15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164" fontId="6" fillId="0" borderId="7" xfId="6" applyFont="1" applyBorder="1" applyAlignment="1">
      <alignment horizontal="left" vertical="center"/>
    </xf>
    <xf numFmtId="0" fontId="29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4" fontId="6" fillId="0" borderId="9" xfId="6" applyFont="1" applyBorder="1" applyAlignment="1">
      <alignment horizontal="left" vertical="center"/>
    </xf>
    <xf numFmtId="164" fontId="6" fillId="0" borderId="10" xfId="6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3" fillId="5" borderId="6" xfId="2" applyFont="1" applyFill="1" applyBorder="1" applyAlignment="1">
      <alignment horizontal="right" vertical="center"/>
    </xf>
    <xf numFmtId="164" fontId="16" fillId="0" borderId="6" xfId="6" applyFont="1" applyBorder="1" applyAlignment="1">
      <alignment horizontal="left" vertical="center"/>
    </xf>
    <xf numFmtId="164" fontId="16" fillId="0" borderId="4" xfId="6" applyFont="1" applyBorder="1" applyAlignment="1">
      <alignment horizontal="left" vertical="center"/>
    </xf>
    <xf numFmtId="164" fontId="16" fillId="0" borderId="18" xfId="6" applyFont="1" applyBorder="1" applyAlignment="1">
      <alignment horizontal="left" vertical="center"/>
    </xf>
    <xf numFmtId="164" fontId="6" fillId="0" borderId="15" xfId="6" applyFont="1" applyFill="1" applyBorder="1" applyAlignment="1">
      <alignment horizontal="left" vertical="center"/>
    </xf>
    <xf numFmtId="164" fontId="6" fillId="0" borderId="0" xfId="6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16" fontId="19" fillId="0" borderId="11" xfId="2" quotePrefix="1" applyNumberFormat="1" applyFont="1" applyBorder="1" applyAlignment="1">
      <alignment horizontal="center" vertical="center" wrapText="1"/>
    </xf>
    <xf numFmtId="16" fontId="19" fillId="0" borderId="13" xfId="2" quotePrefix="1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164" fontId="13" fillId="3" borderId="9" xfId="6" applyFont="1" applyFill="1" applyBorder="1" applyAlignment="1">
      <alignment horizontal="left" vertical="center"/>
    </xf>
    <xf numFmtId="164" fontId="13" fillId="3" borderId="12" xfId="6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7" fontId="13" fillId="3" borderId="6" xfId="2" quotePrefix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23" fillId="5" borderId="16" xfId="2" applyFont="1" applyFill="1" applyBorder="1" applyAlignment="1">
      <alignment horizontal="right" vertical="center"/>
    </xf>
    <xf numFmtId="16" fontId="19" fillId="0" borderId="14" xfId="2" quotePrefix="1" applyNumberFormat="1" applyFont="1" applyBorder="1" applyAlignment="1">
      <alignment horizontal="center" vertical="center" wrapText="1"/>
    </xf>
    <xf numFmtId="16" fontId="19" fillId="0" borderId="15" xfId="2" quotePrefix="1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left" vertic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Normal 7" xfId="3" xr:uid="{00000000-0005-0000-0000-000003000000}"/>
    <cellStyle name="Porcentagem" xfId="4" builtinId="5"/>
    <cellStyle name="Separador de milhares 3" xfId="5" xr:uid="{00000000-0005-0000-0000-000005000000}"/>
    <cellStyle name="Vírgula" xfId="6" builtinId="3"/>
    <cellStyle name="Vírgula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GridLines="0" tabSelected="1" topLeftCell="A47" zoomScale="69" zoomScaleNormal="69" workbookViewId="0">
      <selection activeCell="D64" sqref="D64"/>
    </sheetView>
  </sheetViews>
  <sheetFormatPr defaultRowHeight="12.75" x14ac:dyDescent="0.2"/>
  <cols>
    <col min="1" max="1" width="3.5703125" style="6" customWidth="1"/>
    <col min="2" max="2" width="34.7109375" style="5" customWidth="1"/>
    <col min="3" max="3" width="29.7109375" style="5" customWidth="1"/>
    <col min="4" max="4" width="26.5703125" style="5" customWidth="1"/>
    <col min="5" max="5" width="66.140625" style="5" customWidth="1"/>
    <col min="6" max="6" width="20.7109375" style="5" customWidth="1"/>
    <col min="7" max="7" width="16" style="5" customWidth="1"/>
    <col min="8" max="8" width="17.7109375" style="5" customWidth="1"/>
    <col min="9" max="9" width="42.7109375" style="5" customWidth="1"/>
    <col min="10" max="10" width="33.28515625" style="5" customWidth="1"/>
    <col min="11" max="11" width="31.140625" style="5" bestFit="1" customWidth="1"/>
    <col min="12" max="12" width="37.85546875" style="5" bestFit="1" customWidth="1"/>
    <col min="13" max="13" width="17.85546875" style="5" customWidth="1"/>
    <col min="14" max="14" width="25.5703125" style="5" customWidth="1"/>
    <col min="15" max="15" width="14.140625" style="5" customWidth="1"/>
    <col min="16" max="16" width="12.140625" style="5" customWidth="1"/>
    <col min="17" max="16384" width="9.140625" style="5"/>
  </cols>
  <sheetData>
    <row r="1" spans="1:12" ht="15.75" customHeight="1" x14ac:dyDescent="0.2">
      <c r="B1" s="16"/>
      <c r="C1" s="16"/>
      <c r="D1" s="16"/>
    </row>
    <row r="2" spans="1:12" ht="26.25" customHeight="1" x14ac:dyDescent="0.2">
      <c r="B2" s="55" t="s">
        <v>0</v>
      </c>
      <c r="C2" s="171" t="s">
        <v>1</v>
      </c>
      <c r="D2" s="171"/>
    </row>
    <row r="3" spans="1:12" ht="25.5" customHeight="1" x14ac:dyDescent="0.2">
      <c r="B3" s="55" t="s">
        <v>2</v>
      </c>
      <c r="C3" s="171" t="s">
        <v>3</v>
      </c>
      <c r="D3" s="171"/>
      <c r="F3" s="172"/>
      <c r="G3" s="173"/>
      <c r="H3" s="173"/>
      <c r="I3" s="173"/>
    </row>
    <row r="4" spans="1:12" ht="26.25" customHeight="1" x14ac:dyDescent="0.2">
      <c r="B4" s="55" t="s">
        <v>4</v>
      </c>
      <c r="C4" s="174" t="s">
        <v>5</v>
      </c>
      <c r="D4" s="175"/>
      <c r="G4" s="176"/>
      <c r="H4" s="176"/>
    </row>
    <row r="5" spans="1:12" ht="26.25" customHeight="1" x14ac:dyDescent="0.2">
      <c r="B5" s="55" t="s">
        <v>6</v>
      </c>
      <c r="C5" s="168" t="s">
        <v>7</v>
      </c>
      <c r="D5" s="168"/>
    </row>
    <row r="6" spans="1:12" ht="20.100000000000001" customHeight="1" x14ac:dyDescent="0.2">
      <c r="B6" s="181"/>
      <c r="C6" s="182"/>
      <c r="D6" s="182"/>
    </row>
    <row r="7" spans="1:12" s="2" customFormat="1" ht="41.25" customHeight="1" x14ac:dyDescent="0.2">
      <c r="A7" s="7"/>
      <c r="B7" s="169" t="s">
        <v>8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</row>
    <row r="8" spans="1:12" s="3" customFormat="1" ht="27.75" customHeight="1" x14ac:dyDescent="0.2">
      <c r="A8" s="8"/>
      <c r="B8" s="183" t="s">
        <v>9</v>
      </c>
      <c r="C8" s="183"/>
      <c r="D8" s="56" t="s">
        <v>10</v>
      </c>
      <c r="E8" s="56" t="s">
        <v>11</v>
      </c>
      <c r="F8" s="57" t="s">
        <v>12</v>
      </c>
      <c r="G8" s="58" t="s">
        <v>13</v>
      </c>
      <c r="H8" s="59" t="s">
        <v>14</v>
      </c>
      <c r="I8" s="56" t="s">
        <v>15</v>
      </c>
      <c r="J8" s="56" t="s">
        <v>16</v>
      </c>
      <c r="K8" s="56" t="s">
        <v>17</v>
      </c>
      <c r="L8" s="81" t="s">
        <v>18</v>
      </c>
    </row>
    <row r="9" spans="1:12" s="1" customFormat="1" ht="24" customHeight="1" x14ac:dyDescent="0.35">
      <c r="A9" s="9"/>
      <c r="B9" s="178" t="s">
        <v>19</v>
      </c>
      <c r="C9" s="178"/>
      <c r="D9" s="184" t="s">
        <v>20</v>
      </c>
      <c r="E9" s="38" t="s">
        <v>21</v>
      </c>
      <c r="F9" s="39" t="s">
        <v>22</v>
      </c>
      <c r="G9" s="40">
        <v>8</v>
      </c>
      <c r="H9" s="40">
        <v>0.25</v>
      </c>
      <c r="I9" s="41" t="s">
        <v>19</v>
      </c>
      <c r="J9" s="42">
        <v>6164</v>
      </c>
      <c r="K9" s="82">
        <f t="shared" ref="K9:K13" si="0">G9*H9*J9</f>
        <v>12328</v>
      </c>
      <c r="L9" s="84"/>
    </row>
    <row r="10" spans="1:12" s="1" customFormat="1" ht="24" customHeight="1" x14ac:dyDescent="0.35">
      <c r="A10" s="9"/>
      <c r="B10" s="60" t="s">
        <v>23</v>
      </c>
      <c r="C10" s="60"/>
      <c r="D10" s="185"/>
      <c r="E10" s="38" t="s">
        <v>21</v>
      </c>
      <c r="F10" s="39" t="s">
        <v>22</v>
      </c>
      <c r="G10" s="40">
        <v>8</v>
      </c>
      <c r="H10" s="40">
        <v>0.25</v>
      </c>
      <c r="I10" s="41" t="s">
        <v>23</v>
      </c>
      <c r="J10" s="42">
        <v>12420</v>
      </c>
      <c r="K10" s="82">
        <f t="shared" si="0"/>
        <v>24840</v>
      </c>
      <c r="L10" s="84"/>
    </row>
    <row r="11" spans="1:12" s="1" customFormat="1" ht="24" customHeight="1" x14ac:dyDescent="0.35">
      <c r="A11" s="9"/>
      <c r="B11" s="178" t="s">
        <v>24</v>
      </c>
      <c r="C11" s="178"/>
      <c r="D11" s="185"/>
      <c r="E11" s="38" t="s">
        <v>25</v>
      </c>
      <c r="F11" s="39" t="s">
        <v>26</v>
      </c>
      <c r="G11" s="40">
        <v>4</v>
      </c>
      <c r="H11" s="67">
        <v>1.3</v>
      </c>
      <c r="I11" s="41" t="s">
        <v>24</v>
      </c>
      <c r="J11" s="65">
        <v>24179.4</v>
      </c>
      <c r="K11" s="82">
        <f t="shared" si="0"/>
        <v>125732.88</v>
      </c>
      <c r="L11" s="85"/>
    </row>
    <row r="12" spans="1:12" s="1" customFormat="1" ht="21.75" customHeight="1" x14ac:dyDescent="0.35">
      <c r="A12" s="9"/>
      <c r="B12" s="178" t="s">
        <v>24</v>
      </c>
      <c r="C12" s="178"/>
      <c r="D12" s="185"/>
      <c r="E12" s="44" t="s">
        <v>27</v>
      </c>
      <c r="F12" s="39" t="s">
        <v>28</v>
      </c>
      <c r="G12" s="40">
        <v>4</v>
      </c>
      <c r="H12" s="111">
        <v>0.75</v>
      </c>
      <c r="I12" s="41" t="s">
        <v>24</v>
      </c>
      <c r="J12" s="42">
        <v>9211</v>
      </c>
      <c r="K12" s="82">
        <f t="shared" si="0"/>
        <v>27633</v>
      </c>
      <c r="L12" s="84"/>
    </row>
    <row r="13" spans="1:12" s="1" customFormat="1" ht="21.75" customHeight="1" x14ac:dyDescent="0.35">
      <c r="A13" s="9"/>
      <c r="B13" s="178" t="s">
        <v>24</v>
      </c>
      <c r="C13" s="178"/>
      <c r="D13" s="185"/>
      <c r="E13" s="44" t="s">
        <v>29</v>
      </c>
      <c r="F13" s="39" t="s">
        <v>22</v>
      </c>
      <c r="G13" s="40">
        <v>4</v>
      </c>
      <c r="H13" s="110">
        <v>0.5</v>
      </c>
      <c r="I13" s="41" t="s">
        <v>24</v>
      </c>
      <c r="J13" s="42">
        <v>9211</v>
      </c>
      <c r="K13" s="82">
        <f t="shared" si="0"/>
        <v>18422</v>
      </c>
      <c r="L13" s="84"/>
    </row>
    <row r="14" spans="1:12" s="1" customFormat="1" ht="21.75" customHeight="1" x14ac:dyDescent="0.35">
      <c r="A14" s="9"/>
      <c r="B14" s="178" t="s">
        <v>24</v>
      </c>
      <c r="C14" s="178"/>
      <c r="D14" s="185"/>
      <c r="E14" s="44" t="s">
        <v>30</v>
      </c>
      <c r="F14" s="39" t="s">
        <v>31</v>
      </c>
      <c r="G14" s="40">
        <v>4</v>
      </c>
      <c r="H14" s="92">
        <v>1</v>
      </c>
      <c r="I14" s="41" t="s">
        <v>24</v>
      </c>
      <c r="J14" s="42">
        <v>24179.4</v>
      </c>
      <c r="K14" s="82">
        <f>G14*H14*J14</f>
        <v>96717.6</v>
      </c>
      <c r="L14" s="84"/>
    </row>
    <row r="15" spans="1:12" s="1" customFormat="1" ht="21.75" customHeight="1" x14ac:dyDescent="0.35">
      <c r="A15" s="9"/>
      <c r="B15" s="179" t="s">
        <v>32</v>
      </c>
      <c r="C15" s="180"/>
      <c r="D15" s="66"/>
      <c r="E15" s="44" t="s">
        <v>33</v>
      </c>
      <c r="F15" s="39" t="s">
        <v>26</v>
      </c>
      <c r="G15" s="71">
        <v>20</v>
      </c>
      <c r="H15" s="92">
        <v>1</v>
      </c>
      <c r="I15" s="41" t="s">
        <v>34</v>
      </c>
      <c r="J15" s="65">
        <v>15514.83</v>
      </c>
      <c r="K15" s="83">
        <f>J15*H15*G15</f>
        <v>310296.59999999998</v>
      </c>
      <c r="L15" s="84"/>
    </row>
    <row r="16" spans="1:12" ht="28.5" x14ac:dyDescent="0.2">
      <c r="A16" s="10"/>
      <c r="B16" s="177" t="s">
        <v>35</v>
      </c>
      <c r="C16" s="177"/>
      <c r="D16" s="177"/>
      <c r="E16" s="177"/>
      <c r="F16" s="177"/>
      <c r="G16" s="68">
        <f>SUM(G9:G15)</f>
        <v>52</v>
      </c>
      <c r="H16" s="69"/>
      <c r="I16" s="69"/>
      <c r="J16" s="70" t="s">
        <v>36</v>
      </c>
      <c r="K16" s="113">
        <f>SUM(K9:K15)</f>
        <v>615970.07999999996</v>
      </c>
      <c r="L16" s="86">
        <f>SUM(L9:L15)</f>
        <v>0</v>
      </c>
    </row>
    <row r="17" spans="1:12" ht="28.5" x14ac:dyDescent="0.2">
      <c r="A17" s="10"/>
      <c r="B17" s="12"/>
      <c r="C17" s="12"/>
      <c r="D17" s="34"/>
      <c r="E17" s="12"/>
      <c r="F17" s="12"/>
      <c r="G17" s="13"/>
      <c r="H17" s="14"/>
      <c r="I17" s="14"/>
      <c r="J17" s="72" t="s">
        <v>37</v>
      </c>
      <c r="K17" s="114">
        <v>0.75</v>
      </c>
      <c r="L17" s="108" t="s">
        <v>38</v>
      </c>
    </row>
    <row r="18" spans="1:12" ht="28.5" x14ac:dyDescent="0.2">
      <c r="A18" s="10"/>
      <c r="B18" s="12"/>
      <c r="C18" s="12"/>
      <c r="D18" s="12"/>
      <c r="E18" s="12"/>
      <c r="F18" s="12"/>
      <c r="G18" s="13"/>
      <c r="H18" s="14"/>
      <c r="I18" s="14"/>
      <c r="J18" s="74" t="s">
        <v>39</v>
      </c>
      <c r="K18" s="115">
        <f>K16-K16*K17</f>
        <v>153992.52000000002</v>
      </c>
      <c r="L18" s="88">
        <f>L16-L16*K17</f>
        <v>0</v>
      </c>
    </row>
    <row r="19" spans="1:12" ht="28.5" x14ac:dyDescent="0.2">
      <c r="A19" s="10"/>
      <c r="B19" s="12"/>
      <c r="C19" s="12"/>
      <c r="D19" s="12"/>
      <c r="E19" s="12"/>
      <c r="F19" s="12"/>
      <c r="G19" s="13"/>
      <c r="H19" s="14"/>
      <c r="I19" s="14"/>
      <c r="J19" s="159" t="s">
        <v>109</v>
      </c>
      <c r="K19" s="158">
        <f>K18+N48</f>
        <v>162202.52000000002</v>
      </c>
    </row>
    <row r="21" spans="1:12" hidden="1" x14ac:dyDescent="0.2">
      <c r="B21" s="186" t="s">
        <v>40</v>
      </c>
      <c r="C21" s="186"/>
      <c r="D21" s="186"/>
      <c r="E21" s="186"/>
      <c r="F21" s="186"/>
      <c r="G21" s="186"/>
      <c r="H21" s="186"/>
      <c r="I21" s="186"/>
      <c r="J21" s="186"/>
      <c r="K21" s="186"/>
    </row>
    <row r="22" spans="1:12" ht="25.5" hidden="1" x14ac:dyDescent="0.2">
      <c r="B22" s="189" t="s">
        <v>41</v>
      </c>
      <c r="C22" s="190"/>
      <c r="D22" s="11" t="s">
        <v>10</v>
      </c>
      <c r="E22" s="22" t="s">
        <v>11</v>
      </c>
      <c r="F22" s="23" t="s">
        <v>12</v>
      </c>
      <c r="G22" s="24" t="s">
        <v>42</v>
      </c>
      <c r="H22" s="25" t="s">
        <v>14</v>
      </c>
      <c r="I22" s="22" t="s">
        <v>15</v>
      </c>
      <c r="J22" s="22" t="s">
        <v>16</v>
      </c>
      <c r="K22" s="22" t="s">
        <v>17</v>
      </c>
    </row>
    <row r="23" spans="1:12" ht="15.75" hidden="1" x14ac:dyDescent="0.25">
      <c r="B23" s="187" t="s">
        <v>19</v>
      </c>
      <c r="C23" s="188"/>
      <c r="D23" s="193" t="s">
        <v>43</v>
      </c>
      <c r="E23" s="47" t="s">
        <v>44</v>
      </c>
      <c r="F23" s="26" t="s">
        <v>22</v>
      </c>
      <c r="G23" s="27"/>
      <c r="H23" s="27">
        <v>0.375</v>
      </c>
      <c r="I23" s="28" t="s">
        <v>19</v>
      </c>
      <c r="J23" s="29">
        <v>4875</v>
      </c>
      <c r="K23" s="30">
        <f t="shared" ref="K23:K34" si="1">G23*H23*J23</f>
        <v>0</v>
      </c>
    </row>
    <row r="24" spans="1:12" ht="15.75" hidden="1" x14ac:dyDescent="0.25">
      <c r="B24" s="187" t="s">
        <v>45</v>
      </c>
      <c r="C24" s="188"/>
      <c r="D24" s="193"/>
      <c r="E24" s="47" t="s">
        <v>44</v>
      </c>
      <c r="F24" s="26" t="s">
        <v>22</v>
      </c>
      <c r="G24" s="27"/>
      <c r="H24" s="27">
        <v>0.375</v>
      </c>
      <c r="I24" s="28" t="s">
        <v>45</v>
      </c>
      <c r="J24" s="29">
        <v>2784</v>
      </c>
      <c r="K24" s="30">
        <f t="shared" si="1"/>
        <v>0</v>
      </c>
    </row>
    <row r="25" spans="1:12" ht="15.75" hidden="1" x14ac:dyDescent="0.25">
      <c r="B25" s="187" t="s">
        <v>46</v>
      </c>
      <c r="C25" s="188"/>
      <c r="D25" s="193"/>
      <c r="E25" s="47" t="s">
        <v>44</v>
      </c>
      <c r="F25" s="26" t="s">
        <v>22</v>
      </c>
      <c r="G25" s="27"/>
      <c r="H25" s="27">
        <v>0.375</v>
      </c>
      <c r="I25" s="28" t="str">
        <f>B25</f>
        <v>Hoje em dia</v>
      </c>
      <c r="J25" s="29">
        <v>2371</v>
      </c>
      <c r="K25" s="30">
        <f t="shared" si="1"/>
        <v>0</v>
      </c>
    </row>
    <row r="26" spans="1:12" ht="15.75" hidden="1" x14ac:dyDescent="0.25">
      <c r="B26" s="187" t="s">
        <v>24</v>
      </c>
      <c r="C26" s="188"/>
      <c r="D26" s="193"/>
      <c r="E26" s="47" t="s">
        <v>44</v>
      </c>
      <c r="F26" s="26" t="s">
        <v>22</v>
      </c>
      <c r="G26" s="27"/>
      <c r="H26" s="27">
        <v>0.375</v>
      </c>
      <c r="I26" s="28" t="s">
        <v>24</v>
      </c>
      <c r="J26" s="29">
        <v>6497</v>
      </c>
      <c r="K26" s="30">
        <f t="shared" si="1"/>
        <v>0</v>
      </c>
    </row>
    <row r="27" spans="1:12" ht="15.75" hidden="1" x14ac:dyDescent="0.25">
      <c r="B27" s="187" t="s">
        <v>47</v>
      </c>
      <c r="C27" s="188"/>
      <c r="D27" s="193"/>
      <c r="E27" s="47" t="s">
        <v>44</v>
      </c>
      <c r="F27" s="26" t="s">
        <v>22</v>
      </c>
      <c r="G27" s="27"/>
      <c r="H27" s="27">
        <v>0.375</v>
      </c>
      <c r="I27" s="28" t="str">
        <f>B27</f>
        <v>Novela da Tarde I e II</v>
      </c>
      <c r="J27" s="29">
        <v>2543</v>
      </c>
      <c r="K27" s="30">
        <f t="shared" si="1"/>
        <v>0</v>
      </c>
    </row>
    <row r="28" spans="1:12" ht="15.75" hidden="1" x14ac:dyDescent="0.25">
      <c r="B28" s="187" t="s">
        <v>48</v>
      </c>
      <c r="C28" s="188"/>
      <c r="D28" s="193"/>
      <c r="E28" s="47" t="s">
        <v>44</v>
      </c>
      <c r="F28" s="26" t="s">
        <v>22</v>
      </c>
      <c r="G28" s="27"/>
      <c r="H28" s="27">
        <v>0.375</v>
      </c>
      <c r="I28" s="28" t="s">
        <v>48</v>
      </c>
      <c r="J28" s="29">
        <v>5375</v>
      </c>
      <c r="K28" s="30">
        <f t="shared" si="1"/>
        <v>0</v>
      </c>
    </row>
    <row r="29" spans="1:12" ht="15.75" hidden="1" x14ac:dyDescent="0.25">
      <c r="B29" s="187" t="s">
        <v>49</v>
      </c>
      <c r="C29" s="188"/>
      <c r="D29" s="193"/>
      <c r="E29" s="47" t="s">
        <v>44</v>
      </c>
      <c r="F29" s="26" t="s">
        <v>22</v>
      </c>
      <c r="G29" s="27"/>
      <c r="H29" s="27">
        <v>0.375</v>
      </c>
      <c r="I29" s="28" t="str">
        <f t="shared" ref="I29:I34" si="2">B29</f>
        <v>Ba Record</v>
      </c>
      <c r="J29" s="29">
        <v>5588</v>
      </c>
      <c r="K29" s="30">
        <f t="shared" si="1"/>
        <v>0</v>
      </c>
    </row>
    <row r="30" spans="1:12" ht="15.75" hidden="1" x14ac:dyDescent="0.25">
      <c r="B30" s="187" t="s">
        <v>50</v>
      </c>
      <c r="C30" s="188"/>
      <c r="D30" s="193"/>
      <c r="E30" s="47" t="s">
        <v>44</v>
      </c>
      <c r="F30" s="26" t="s">
        <v>22</v>
      </c>
      <c r="G30" s="27"/>
      <c r="H30" s="27">
        <v>0.375</v>
      </c>
      <c r="I30" s="28" t="str">
        <f t="shared" si="2"/>
        <v>TOP Chef Brasil - a partir de 15.07</v>
      </c>
      <c r="J30" s="29">
        <v>8063</v>
      </c>
      <c r="K30" s="30">
        <f>G30*H30*J30</f>
        <v>0</v>
      </c>
    </row>
    <row r="31" spans="1:12" ht="15.75" hidden="1" x14ac:dyDescent="0.25">
      <c r="B31" s="187" t="s">
        <v>51</v>
      </c>
      <c r="C31" s="188"/>
      <c r="D31" s="193"/>
      <c r="E31" s="47" t="s">
        <v>44</v>
      </c>
      <c r="F31" s="26" t="s">
        <v>22</v>
      </c>
      <c r="G31" s="27"/>
      <c r="H31" s="27">
        <v>0.375</v>
      </c>
      <c r="I31" s="28" t="str">
        <f t="shared" si="2"/>
        <v>Cine Aventura</v>
      </c>
      <c r="J31" s="29">
        <v>2005</v>
      </c>
      <c r="K31" s="30">
        <f>G31*H31*J31</f>
        <v>0</v>
      </c>
    </row>
    <row r="32" spans="1:12" ht="15.75" hidden="1" x14ac:dyDescent="0.25">
      <c r="B32" s="187" t="s">
        <v>52</v>
      </c>
      <c r="C32" s="188"/>
      <c r="D32" s="193"/>
      <c r="E32" s="47" t="s">
        <v>44</v>
      </c>
      <c r="F32" s="26" t="s">
        <v>22</v>
      </c>
      <c r="G32" s="27"/>
      <c r="H32" s="27">
        <v>0.375</v>
      </c>
      <c r="I32" s="28" t="str">
        <f t="shared" si="2"/>
        <v>Fala Brasil Esp - SAB</v>
      </c>
      <c r="J32" s="29">
        <v>2784</v>
      </c>
      <c r="K32" s="30">
        <f t="shared" si="1"/>
        <v>0</v>
      </c>
    </row>
    <row r="33" spans="2:14" ht="15.75" hidden="1" x14ac:dyDescent="0.25">
      <c r="B33" s="28" t="s">
        <v>53</v>
      </c>
      <c r="C33" s="51"/>
      <c r="D33" s="193"/>
      <c r="E33" s="47" t="s">
        <v>44</v>
      </c>
      <c r="F33" s="26" t="s">
        <v>22</v>
      </c>
      <c r="G33" s="27">
        <v>4</v>
      </c>
      <c r="H33" s="27">
        <v>0.375</v>
      </c>
      <c r="I33" s="28" t="str">
        <f t="shared" si="2"/>
        <v>Hora do Faro</v>
      </c>
      <c r="J33" s="29">
        <v>7645</v>
      </c>
      <c r="K33" s="30">
        <f>G33*H33*J33</f>
        <v>11467.5</v>
      </c>
    </row>
    <row r="34" spans="2:14" ht="15.75" hidden="1" x14ac:dyDescent="0.25">
      <c r="B34" s="187" t="s">
        <v>54</v>
      </c>
      <c r="C34" s="188"/>
      <c r="D34" s="193"/>
      <c r="E34" s="47" t="s">
        <v>44</v>
      </c>
      <c r="F34" s="26" t="s">
        <v>22</v>
      </c>
      <c r="G34" s="27">
        <v>4</v>
      </c>
      <c r="H34" s="27">
        <v>0.375</v>
      </c>
      <c r="I34" s="28" t="str">
        <f t="shared" si="2"/>
        <v>Domingo Espetacular</v>
      </c>
      <c r="J34" s="29">
        <v>10172</v>
      </c>
      <c r="K34" s="30">
        <f t="shared" si="1"/>
        <v>15258</v>
      </c>
    </row>
    <row r="35" spans="2:14" hidden="1" x14ac:dyDescent="0.2">
      <c r="G35" s="31">
        <f>SUM(G23:G34)</f>
        <v>8</v>
      </c>
      <c r="H35" s="32"/>
      <c r="I35" s="32"/>
      <c r="J35" s="32"/>
      <c r="K35" s="33">
        <f>SUM(K23:K34)</f>
        <v>26725.5</v>
      </c>
    </row>
    <row r="36" spans="2:14" hidden="1" x14ac:dyDescent="0.2"/>
    <row r="38" spans="2:14" ht="18.75" x14ac:dyDescent="0.2">
      <c r="B38" s="191" t="s">
        <v>77</v>
      </c>
      <c r="C38" s="192"/>
      <c r="D38" s="192"/>
    </row>
    <row r="39" spans="2:14" ht="18.75" x14ac:dyDescent="0.2">
      <c r="B39" s="192" t="s">
        <v>55</v>
      </c>
      <c r="C39" s="192"/>
      <c r="D39" s="192"/>
    </row>
    <row r="40" spans="2:14" ht="18.75" x14ac:dyDescent="0.2">
      <c r="B40" s="16"/>
      <c r="C40" s="16"/>
      <c r="D40" s="16"/>
      <c r="E40" s="16"/>
      <c r="F40" s="16"/>
      <c r="G40" s="16"/>
      <c r="H40" s="16"/>
      <c r="I40" s="16"/>
      <c r="J40" s="16"/>
    </row>
    <row r="43" spans="2:14" ht="13.5" thickBot="1" x14ac:dyDescent="0.25"/>
    <row r="44" spans="2:14" ht="21" x14ac:dyDescent="0.2">
      <c r="B44" s="120"/>
      <c r="C44" s="121" t="s">
        <v>78</v>
      </c>
      <c r="D44" s="121"/>
      <c r="E44" s="121"/>
      <c r="F44" s="121"/>
      <c r="G44" s="121"/>
      <c r="H44" s="121"/>
      <c r="I44" s="121"/>
      <c r="J44" s="121"/>
      <c r="K44" s="121"/>
      <c r="L44" s="121"/>
      <c r="M44" s="122"/>
      <c r="N44" s="122"/>
    </row>
    <row r="45" spans="2:14" ht="42.75" thickBot="1" x14ac:dyDescent="0.25">
      <c r="B45" s="123" t="s">
        <v>79</v>
      </c>
      <c r="C45" s="124" t="s">
        <v>80</v>
      </c>
      <c r="D45" s="125" t="s">
        <v>81</v>
      </c>
      <c r="E45" s="124" t="s">
        <v>82</v>
      </c>
      <c r="F45" s="126" t="s">
        <v>83</v>
      </c>
      <c r="G45" s="127"/>
      <c r="H45" s="124" t="s">
        <v>84</v>
      </c>
      <c r="I45" s="124" t="s">
        <v>85</v>
      </c>
      <c r="J45" s="126" t="s">
        <v>86</v>
      </c>
      <c r="K45" s="127"/>
      <c r="L45" s="124" t="s">
        <v>87</v>
      </c>
      <c r="M45" s="128" t="s">
        <v>88</v>
      </c>
      <c r="N45" s="128" t="s">
        <v>89</v>
      </c>
    </row>
    <row r="46" spans="2:14" ht="75" customHeight="1" x14ac:dyDescent="0.2">
      <c r="B46" s="129" t="s">
        <v>90</v>
      </c>
      <c r="C46" s="130" t="s">
        <v>91</v>
      </c>
      <c r="D46" s="130" t="s">
        <v>92</v>
      </c>
      <c r="E46" s="130" t="s">
        <v>93</v>
      </c>
      <c r="F46" s="131">
        <v>3</v>
      </c>
      <c r="G46" s="131" t="s">
        <v>94</v>
      </c>
      <c r="H46" s="132">
        <v>40000</v>
      </c>
      <c r="I46" s="133" t="s">
        <v>95</v>
      </c>
      <c r="J46" s="134">
        <v>21</v>
      </c>
      <c r="K46" s="130" t="s">
        <v>96</v>
      </c>
      <c r="L46" s="134">
        <v>840</v>
      </c>
      <c r="M46" s="135"/>
      <c r="N46" s="135">
        <v>840</v>
      </c>
    </row>
    <row r="47" spans="2:14" ht="98.25" customHeight="1" thickBot="1" x14ac:dyDescent="0.25">
      <c r="B47" s="136" t="s">
        <v>97</v>
      </c>
      <c r="C47" s="137" t="s">
        <v>98</v>
      </c>
      <c r="D47" s="137" t="s">
        <v>99</v>
      </c>
      <c r="E47" s="137" t="s">
        <v>100</v>
      </c>
      <c r="F47" s="138">
        <v>1</v>
      </c>
      <c r="G47" s="137" t="s">
        <v>101</v>
      </c>
      <c r="H47" s="139">
        <v>200000</v>
      </c>
      <c r="I47" s="140" t="s">
        <v>102</v>
      </c>
      <c r="J47" s="141">
        <v>32000</v>
      </c>
      <c r="K47" s="137" t="s">
        <v>103</v>
      </c>
      <c r="L47" s="141">
        <v>32000</v>
      </c>
      <c r="M47" s="142"/>
      <c r="N47" s="142">
        <v>32000</v>
      </c>
    </row>
    <row r="48" spans="2:14" ht="34.5" customHeight="1" x14ac:dyDescent="0.2">
      <c r="B48" s="143" t="s">
        <v>104</v>
      </c>
      <c r="C48" s="144"/>
      <c r="D48" s="145"/>
      <c r="E48" s="144"/>
      <c r="F48" s="146"/>
      <c r="G48" s="145"/>
      <c r="H48" s="147">
        <v>240000</v>
      </c>
      <c r="I48" s="148"/>
      <c r="J48" s="145"/>
      <c r="K48" s="148"/>
      <c r="L48" s="116">
        <v>32840</v>
      </c>
      <c r="M48" s="149">
        <v>0.75</v>
      </c>
      <c r="N48" s="117">
        <v>8210</v>
      </c>
    </row>
    <row r="49" spans="2:14" ht="47.25" thickBot="1" x14ac:dyDescent="0.25">
      <c r="B49" s="150" t="s">
        <v>105</v>
      </c>
      <c r="C49" s="151"/>
      <c r="D49" s="151"/>
      <c r="E49" s="152"/>
      <c r="F49" s="153"/>
      <c r="G49" s="154"/>
      <c r="H49" s="153" t="s">
        <v>106</v>
      </c>
      <c r="I49" s="155"/>
      <c r="J49" s="154"/>
      <c r="K49" s="156"/>
      <c r="L49" s="118" t="s">
        <v>107</v>
      </c>
      <c r="M49" s="157"/>
      <c r="N49" s="119" t="s">
        <v>108</v>
      </c>
    </row>
    <row r="54" spans="2:14" ht="15.75" x14ac:dyDescent="0.25">
      <c r="B54" s="167" t="s">
        <v>112</v>
      </c>
    </row>
  </sheetData>
  <mergeCells count="33">
    <mergeCell ref="B32:C32"/>
    <mergeCell ref="B24:C24"/>
    <mergeCell ref="B38:D38"/>
    <mergeCell ref="B39:D39"/>
    <mergeCell ref="B30:C30"/>
    <mergeCell ref="B27:C27"/>
    <mergeCell ref="B34:C34"/>
    <mergeCell ref="D23:D34"/>
    <mergeCell ref="B21:K21"/>
    <mergeCell ref="B29:C29"/>
    <mergeCell ref="B31:C31"/>
    <mergeCell ref="B28:C28"/>
    <mergeCell ref="B22:C22"/>
    <mergeCell ref="B25:C25"/>
    <mergeCell ref="B26:C26"/>
    <mergeCell ref="B23:C23"/>
    <mergeCell ref="B16:F16"/>
    <mergeCell ref="B11:C11"/>
    <mergeCell ref="B15:C15"/>
    <mergeCell ref="B6:D6"/>
    <mergeCell ref="B8:C8"/>
    <mergeCell ref="B12:C12"/>
    <mergeCell ref="D9:D14"/>
    <mergeCell ref="B9:C9"/>
    <mergeCell ref="B13:C13"/>
    <mergeCell ref="B14:C14"/>
    <mergeCell ref="C5:D5"/>
    <mergeCell ref="B7:L7"/>
    <mergeCell ref="C2:D2"/>
    <mergeCell ref="C3:D3"/>
    <mergeCell ref="F3:I3"/>
    <mergeCell ref="C4:D4"/>
    <mergeCell ref="G4:H4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"/>
  <sheetViews>
    <sheetView showGridLines="0" topLeftCell="A3" zoomScale="50" zoomScaleNormal="50" workbookViewId="0">
      <selection activeCell="L20" sqref="L20"/>
    </sheetView>
  </sheetViews>
  <sheetFormatPr defaultRowHeight="12.75" x14ac:dyDescent="0.2"/>
  <cols>
    <col min="1" max="1" width="3.5703125" style="6" customWidth="1"/>
    <col min="2" max="2" width="13" style="5" customWidth="1"/>
    <col min="3" max="3" width="29.7109375" style="5" customWidth="1"/>
    <col min="4" max="4" width="26.5703125" style="5" customWidth="1"/>
    <col min="5" max="5" width="66.140625" style="5" customWidth="1"/>
    <col min="6" max="6" width="20.7109375" style="5" customWidth="1"/>
    <col min="7" max="7" width="16" style="5" customWidth="1"/>
    <col min="8" max="8" width="17.7109375" style="5" customWidth="1"/>
    <col min="9" max="9" width="42.7109375" style="5" customWidth="1"/>
    <col min="10" max="10" width="26.140625" style="5" customWidth="1"/>
    <col min="11" max="11" width="31.140625" style="5" bestFit="1" customWidth="1"/>
    <col min="12" max="12" width="31.140625" style="5" customWidth="1"/>
    <col min="13" max="13" width="17.140625" style="5" customWidth="1"/>
    <col min="14" max="14" width="18" style="5" customWidth="1"/>
    <col min="15" max="15" width="14.140625" style="5" customWidth="1"/>
    <col min="16" max="16" width="12.140625" style="5" customWidth="1"/>
    <col min="17" max="16384" width="9.140625" style="5"/>
  </cols>
  <sheetData>
    <row r="1" spans="1:12" ht="15.75" customHeight="1" x14ac:dyDescent="0.2"/>
    <row r="2" spans="1:12" ht="20.100000000000001" customHeight="1" x14ac:dyDescent="0.2">
      <c r="B2" s="55" t="s">
        <v>0</v>
      </c>
      <c r="C2" s="171" t="s">
        <v>1</v>
      </c>
      <c r="D2" s="171"/>
    </row>
    <row r="3" spans="1:12" ht="20.100000000000001" customHeight="1" x14ac:dyDescent="0.2">
      <c r="B3" s="55" t="s">
        <v>2</v>
      </c>
      <c r="C3" s="171" t="s">
        <v>3</v>
      </c>
      <c r="D3" s="171"/>
      <c r="F3" s="172"/>
      <c r="G3" s="173"/>
      <c r="H3" s="173"/>
      <c r="I3" s="173"/>
    </row>
    <row r="4" spans="1:12" ht="20.100000000000001" customHeight="1" x14ac:dyDescent="0.2">
      <c r="B4" s="55" t="s">
        <v>4</v>
      </c>
      <c r="C4" s="174" t="s">
        <v>5</v>
      </c>
      <c r="D4" s="175"/>
      <c r="G4" s="176"/>
      <c r="H4" s="176"/>
    </row>
    <row r="5" spans="1:12" ht="20.100000000000001" customHeight="1" x14ac:dyDescent="0.2">
      <c r="B5" s="55" t="s">
        <v>6</v>
      </c>
      <c r="C5" s="168" t="s">
        <v>7</v>
      </c>
      <c r="D5" s="168"/>
    </row>
    <row r="6" spans="1:12" ht="20.100000000000001" customHeight="1" x14ac:dyDescent="0.2">
      <c r="B6" s="181"/>
      <c r="C6" s="182"/>
      <c r="D6" s="182"/>
    </row>
    <row r="7" spans="1:12" s="2" customFormat="1" ht="41.25" customHeight="1" x14ac:dyDescent="0.2">
      <c r="A7" s="7"/>
      <c r="B7" s="169" t="s">
        <v>56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</row>
    <row r="8" spans="1:12" s="3" customFormat="1" ht="27.75" customHeight="1" x14ac:dyDescent="0.2">
      <c r="A8" s="8"/>
      <c r="B8" s="183" t="s">
        <v>9</v>
      </c>
      <c r="C8" s="183"/>
      <c r="D8" s="56" t="s">
        <v>10</v>
      </c>
      <c r="E8" s="56" t="s">
        <v>11</v>
      </c>
      <c r="F8" s="57" t="s">
        <v>12</v>
      </c>
      <c r="G8" s="58" t="s">
        <v>13</v>
      </c>
      <c r="H8" s="59" t="s">
        <v>14</v>
      </c>
      <c r="I8" s="56" t="s">
        <v>15</v>
      </c>
      <c r="J8" s="56" t="s">
        <v>16</v>
      </c>
      <c r="K8" s="56" t="s">
        <v>17</v>
      </c>
      <c r="L8" s="81" t="s">
        <v>18</v>
      </c>
    </row>
    <row r="9" spans="1:12" s="1" customFormat="1" ht="24" customHeight="1" x14ac:dyDescent="0.35">
      <c r="A9" s="9"/>
      <c r="B9" s="178" t="s">
        <v>19</v>
      </c>
      <c r="C9" s="178"/>
      <c r="D9" s="184" t="s">
        <v>20</v>
      </c>
      <c r="E9" s="38" t="s">
        <v>21</v>
      </c>
      <c r="F9" s="39" t="s">
        <v>22</v>
      </c>
      <c r="G9" s="40">
        <v>6</v>
      </c>
      <c r="H9" s="40">
        <v>0.375</v>
      </c>
      <c r="I9" s="41" t="s">
        <v>19</v>
      </c>
      <c r="J9" s="42">
        <v>6164</v>
      </c>
      <c r="K9" s="43">
        <f>G9*H9*J9</f>
        <v>13869</v>
      </c>
      <c r="L9" s="84"/>
    </row>
    <row r="10" spans="1:12" s="1" customFormat="1" ht="24" customHeight="1" x14ac:dyDescent="0.35">
      <c r="A10" s="9"/>
      <c r="B10" s="60" t="s">
        <v>23</v>
      </c>
      <c r="C10" s="60"/>
      <c r="D10" s="185"/>
      <c r="E10" s="38" t="s">
        <v>21</v>
      </c>
      <c r="F10" s="39" t="s">
        <v>22</v>
      </c>
      <c r="G10" s="40">
        <v>6</v>
      </c>
      <c r="H10" s="40">
        <v>0.375</v>
      </c>
      <c r="I10" s="41" t="s">
        <v>23</v>
      </c>
      <c r="J10" s="42">
        <v>12420</v>
      </c>
      <c r="K10" s="43">
        <f>G10*H10*J10</f>
        <v>27945</v>
      </c>
      <c r="L10" s="84"/>
    </row>
    <row r="11" spans="1:12" s="1" customFormat="1" ht="24" customHeight="1" x14ac:dyDescent="0.35">
      <c r="A11" s="9"/>
      <c r="B11" s="178" t="s">
        <v>24</v>
      </c>
      <c r="C11" s="178"/>
      <c r="D11" s="185"/>
      <c r="E11" s="38" t="s">
        <v>25</v>
      </c>
      <c r="F11" s="39" t="s">
        <v>26</v>
      </c>
      <c r="G11" s="40">
        <v>4</v>
      </c>
      <c r="H11" s="40">
        <v>1.3</v>
      </c>
      <c r="I11" s="41" t="s">
        <v>24</v>
      </c>
      <c r="J11" s="65">
        <v>24179.4</v>
      </c>
      <c r="K11" s="43">
        <f>G11*H11*J11</f>
        <v>125732.88</v>
      </c>
      <c r="L11" s="109">
        <f>K11-K11*20%</f>
        <v>100586.304</v>
      </c>
    </row>
    <row r="12" spans="1:12" s="1" customFormat="1" ht="21.75" customHeight="1" x14ac:dyDescent="0.35">
      <c r="A12" s="9"/>
      <c r="B12" s="178" t="s">
        <v>24</v>
      </c>
      <c r="C12" s="178"/>
      <c r="D12" s="185"/>
      <c r="E12" s="44" t="s">
        <v>27</v>
      </c>
      <c r="F12" s="39" t="s">
        <v>28</v>
      </c>
      <c r="G12" s="40">
        <v>4</v>
      </c>
      <c r="H12" s="40">
        <v>0.75</v>
      </c>
      <c r="I12" s="41" t="s">
        <v>24</v>
      </c>
      <c r="J12" s="42">
        <v>9211</v>
      </c>
      <c r="K12" s="43">
        <f>G12*H12*J12</f>
        <v>27633</v>
      </c>
      <c r="L12" s="84"/>
    </row>
    <row r="13" spans="1:12" s="1" customFormat="1" ht="21.75" customHeight="1" x14ac:dyDescent="0.35">
      <c r="A13" s="9"/>
      <c r="B13" s="178" t="s">
        <v>24</v>
      </c>
      <c r="C13" s="178"/>
      <c r="D13" s="185"/>
      <c r="E13" s="44" t="s">
        <v>29</v>
      </c>
      <c r="F13" s="39" t="s">
        <v>22</v>
      </c>
      <c r="G13" s="40">
        <v>4</v>
      </c>
      <c r="H13" s="40">
        <v>0.5</v>
      </c>
      <c r="I13" s="41" t="s">
        <v>24</v>
      </c>
      <c r="J13" s="42">
        <v>9211</v>
      </c>
      <c r="K13" s="43">
        <f>G13*H13*J13</f>
        <v>18422</v>
      </c>
      <c r="L13" s="84"/>
    </row>
    <row r="14" spans="1:12" s="1" customFormat="1" ht="21.75" customHeight="1" x14ac:dyDescent="0.35">
      <c r="A14" s="9"/>
      <c r="B14" s="179" t="s">
        <v>32</v>
      </c>
      <c r="C14" s="180"/>
      <c r="D14" s="66"/>
      <c r="E14" s="44" t="s">
        <v>57</v>
      </c>
      <c r="F14" s="39" t="s">
        <v>26</v>
      </c>
      <c r="G14" s="71">
        <v>15</v>
      </c>
      <c r="H14" s="40">
        <v>1</v>
      </c>
      <c r="I14" s="41" t="s">
        <v>32</v>
      </c>
      <c r="J14" s="42">
        <v>15514.83</v>
      </c>
      <c r="K14" s="43">
        <f>J14*H14*G14</f>
        <v>232722.45</v>
      </c>
      <c r="L14" s="84"/>
    </row>
    <row r="15" spans="1:12" ht="28.5" x14ac:dyDescent="0.2">
      <c r="A15" s="10"/>
      <c r="B15" s="177" t="s">
        <v>35</v>
      </c>
      <c r="C15" s="177"/>
      <c r="D15" s="177"/>
      <c r="E15" s="177"/>
      <c r="F15" s="177"/>
      <c r="G15" s="68">
        <f>SUM(G9:G14)</f>
        <v>39</v>
      </c>
      <c r="H15" s="69"/>
      <c r="I15" s="69"/>
      <c r="J15" s="70" t="s">
        <v>36</v>
      </c>
      <c r="K15" s="160">
        <f>SUM(K9:K14)</f>
        <v>446324.33</v>
      </c>
      <c r="L15" s="86">
        <f>SUM(L9:L14)</f>
        <v>100586.304</v>
      </c>
    </row>
    <row r="16" spans="1:12" ht="28.5" x14ac:dyDescent="0.2">
      <c r="A16" s="10"/>
      <c r="B16" s="12"/>
      <c r="C16" s="12"/>
      <c r="D16" s="34"/>
      <c r="E16" s="12"/>
      <c r="F16" s="12"/>
      <c r="G16" s="13"/>
      <c r="H16" s="14"/>
      <c r="I16" s="14"/>
      <c r="J16" s="75" t="s">
        <v>37</v>
      </c>
      <c r="K16" s="161">
        <v>0.7</v>
      </c>
      <c r="L16" s="108" t="s">
        <v>38</v>
      </c>
    </row>
    <row r="17" spans="1:12" ht="28.5" x14ac:dyDescent="0.2">
      <c r="A17" s="10"/>
      <c r="B17" s="12"/>
      <c r="C17" s="12"/>
      <c r="D17" s="12"/>
      <c r="E17" s="12"/>
      <c r="F17" s="12"/>
      <c r="G17" s="13"/>
      <c r="H17" s="14"/>
      <c r="I17" s="14"/>
      <c r="J17" s="76" t="s">
        <v>39</v>
      </c>
      <c r="K17" s="162">
        <f>K15-K15*K16</f>
        <v>133897.299</v>
      </c>
      <c r="L17" s="87">
        <f>L15-L15*K16</f>
        <v>30175.891200000013</v>
      </c>
    </row>
    <row r="18" spans="1:12" ht="21" x14ac:dyDescent="0.2">
      <c r="A18" s="10"/>
      <c r="B18" s="12"/>
      <c r="C18" s="12"/>
      <c r="D18" s="12"/>
      <c r="E18" s="12"/>
      <c r="F18" s="12"/>
      <c r="G18" s="13"/>
      <c r="H18" s="14"/>
      <c r="I18" s="14"/>
      <c r="J18" s="64"/>
      <c r="K18" s="63"/>
      <c r="L18" s="89"/>
    </row>
    <row r="19" spans="1:12" ht="18.75" x14ac:dyDescent="0.2">
      <c r="A19" s="10"/>
      <c r="B19" s="12"/>
      <c r="C19" s="12"/>
      <c r="D19" s="12"/>
      <c r="E19" s="12"/>
      <c r="F19" s="12"/>
      <c r="G19" s="13"/>
      <c r="H19" s="14"/>
      <c r="I19" s="14"/>
      <c r="J19" s="64"/>
      <c r="K19" s="63"/>
    </row>
    <row r="20" spans="1:12" s="6" customFormat="1" ht="18.75" x14ac:dyDescent="0.2">
      <c r="A20" s="10"/>
      <c r="B20" s="12"/>
      <c r="C20" s="12"/>
      <c r="D20" s="12"/>
      <c r="E20" s="12"/>
      <c r="F20" s="12"/>
      <c r="G20" s="13"/>
      <c r="H20" s="14"/>
      <c r="I20" s="14"/>
      <c r="J20" s="64"/>
      <c r="K20" s="63"/>
    </row>
    <row r="21" spans="1:12" x14ac:dyDescent="0.2">
      <c r="I21" s="6"/>
      <c r="J21" s="61"/>
      <c r="K21" s="62"/>
    </row>
    <row r="22" spans="1:12" x14ac:dyDescent="0.2">
      <c r="B22" s="194"/>
      <c r="C22" s="194"/>
      <c r="D22" s="194"/>
      <c r="I22" s="6"/>
      <c r="J22" s="61"/>
      <c r="K22" s="62"/>
    </row>
    <row r="25" spans="1:12" hidden="1" x14ac:dyDescent="0.2">
      <c r="B25" s="186" t="s">
        <v>40</v>
      </c>
      <c r="C25" s="186"/>
      <c r="D25" s="186"/>
      <c r="E25" s="186"/>
      <c r="F25" s="186"/>
      <c r="G25" s="186"/>
      <c r="H25" s="186"/>
      <c r="I25" s="186"/>
      <c r="J25" s="186"/>
      <c r="K25" s="186"/>
    </row>
    <row r="26" spans="1:12" ht="25.5" hidden="1" x14ac:dyDescent="0.2">
      <c r="B26" s="189" t="s">
        <v>41</v>
      </c>
      <c r="C26" s="190"/>
      <c r="D26" s="11" t="s">
        <v>10</v>
      </c>
      <c r="E26" s="22" t="s">
        <v>11</v>
      </c>
      <c r="F26" s="23" t="s">
        <v>12</v>
      </c>
      <c r="G26" s="24" t="s">
        <v>42</v>
      </c>
      <c r="H26" s="25" t="s">
        <v>14</v>
      </c>
      <c r="I26" s="22" t="s">
        <v>15</v>
      </c>
      <c r="J26" s="22" t="s">
        <v>16</v>
      </c>
      <c r="K26" s="22" t="s">
        <v>17</v>
      </c>
    </row>
    <row r="27" spans="1:12" ht="15.75" hidden="1" x14ac:dyDescent="0.25">
      <c r="B27" s="187" t="s">
        <v>19</v>
      </c>
      <c r="C27" s="188"/>
      <c r="D27" s="193" t="s">
        <v>43</v>
      </c>
      <c r="E27" s="47" t="s">
        <v>44</v>
      </c>
      <c r="F27" s="26" t="s">
        <v>22</v>
      </c>
      <c r="G27" s="27"/>
      <c r="H27" s="27">
        <v>0.375</v>
      </c>
      <c r="I27" s="28" t="s">
        <v>19</v>
      </c>
      <c r="J27" s="29">
        <v>4875</v>
      </c>
      <c r="K27" s="30">
        <f t="shared" ref="K27:K38" si="0">G27*H27*J27</f>
        <v>0</v>
      </c>
    </row>
    <row r="28" spans="1:12" ht="15.75" hidden="1" x14ac:dyDescent="0.25">
      <c r="B28" s="187" t="s">
        <v>45</v>
      </c>
      <c r="C28" s="188"/>
      <c r="D28" s="193"/>
      <c r="E28" s="47" t="s">
        <v>44</v>
      </c>
      <c r="F28" s="26" t="s">
        <v>22</v>
      </c>
      <c r="G28" s="27"/>
      <c r="H28" s="27">
        <v>0.375</v>
      </c>
      <c r="I28" s="28" t="s">
        <v>45</v>
      </c>
      <c r="J28" s="29">
        <v>2784</v>
      </c>
      <c r="K28" s="30">
        <f t="shared" si="0"/>
        <v>0</v>
      </c>
    </row>
    <row r="29" spans="1:12" ht="15.75" hidden="1" x14ac:dyDescent="0.25">
      <c r="B29" s="187" t="s">
        <v>46</v>
      </c>
      <c r="C29" s="188"/>
      <c r="D29" s="193"/>
      <c r="E29" s="47" t="s">
        <v>44</v>
      </c>
      <c r="F29" s="26" t="s">
        <v>22</v>
      </c>
      <c r="G29" s="27"/>
      <c r="H29" s="27">
        <v>0.375</v>
      </c>
      <c r="I29" s="28" t="str">
        <f>B29</f>
        <v>Hoje em dia</v>
      </c>
      <c r="J29" s="29">
        <v>2371</v>
      </c>
      <c r="K29" s="30">
        <f t="shared" si="0"/>
        <v>0</v>
      </c>
    </row>
    <row r="30" spans="1:12" ht="15.75" hidden="1" x14ac:dyDescent="0.25">
      <c r="B30" s="187" t="s">
        <v>24</v>
      </c>
      <c r="C30" s="188"/>
      <c r="D30" s="193"/>
      <c r="E30" s="47" t="s">
        <v>44</v>
      </c>
      <c r="F30" s="26" t="s">
        <v>22</v>
      </c>
      <c r="G30" s="27"/>
      <c r="H30" s="27">
        <v>0.375</v>
      </c>
      <c r="I30" s="28" t="s">
        <v>24</v>
      </c>
      <c r="J30" s="29">
        <v>6497</v>
      </c>
      <c r="K30" s="30">
        <f t="shared" si="0"/>
        <v>0</v>
      </c>
    </row>
    <row r="31" spans="1:12" ht="15.75" hidden="1" x14ac:dyDescent="0.25">
      <c r="B31" s="187" t="s">
        <v>47</v>
      </c>
      <c r="C31" s="188"/>
      <c r="D31" s="193"/>
      <c r="E31" s="47" t="s">
        <v>44</v>
      </c>
      <c r="F31" s="26" t="s">
        <v>22</v>
      </c>
      <c r="G31" s="27"/>
      <c r="H31" s="27">
        <v>0.375</v>
      </c>
      <c r="I31" s="28" t="str">
        <f>B31</f>
        <v>Novela da Tarde I e II</v>
      </c>
      <c r="J31" s="29">
        <v>2543</v>
      </c>
      <c r="K31" s="30">
        <f t="shared" si="0"/>
        <v>0</v>
      </c>
    </row>
    <row r="32" spans="1:12" ht="15.75" hidden="1" x14ac:dyDescent="0.25">
      <c r="B32" s="187" t="s">
        <v>48</v>
      </c>
      <c r="C32" s="188"/>
      <c r="D32" s="193"/>
      <c r="E32" s="47" t="s">
        <v>44</v>
      </c>
      <c r="F32" s="26" t="s">
        <v>22</v>
      </c>
      <c r="G32" s="27"/>
      <c r="H32" s="27">
        <v>0.375</v>
      </c>
      <c r="I32" s="28" t="s">
        <v>48</v>
      </c>
      <c r="J32" s="29">
        <v>5375</v>
      </c>
      <c r="K32" s="30">
        <f t="shared" si="0"/>
        <v>0</v>
      </c>
    </row>
    <row r="33" spans="2:11" ht="15.75" hidden="1" x14ac:dyDescent="0.25">
      <c r="B33" s="187" t="s">
        <v>49</v>
      </c>
      <c r="C33" s="188"/>
      <c r="D33" s="193"/>
      <c r="E33" s="47" t="s">
        <v>44</v>
      </c>
      <c r="F33" s="26" t="s">
        <v>22</v>
      </c>
      <c r="G33" s="27"/>
      <c r="H33" s="27">
        <v>0.375</v>
      </c>
      <c r="I33" s="28" t="str">
        <f t="shared" ref="I33:I38" si="1">B33</f>
        <v>Ba Record</v>
      </c>
      <c r="J33" s="29">
        <v>5588</v>
      </c>
      <c r="K33" s="30">
        <f t="shared" si="0"/>
        <v>0</v>
      </c>
    </row>
    <row r="34" spans="2:11" ht="15.75" hidden="1" x14ac:dyDescent="0.25">
      <c r="B34" s="187" t="s">
        <v>50</v>
      </c>
      <c r="C34" s="188"/>
      <c r="D34" s="193"/>
      <c r="E34" s="47" t="s">
        <v>44</v>
      </c>
      <c r="F34" s="26" t="s">
        <v>22</v>
      </c>
      <c r="G34" s="27"/>
      <c r="H34" s="27">
        <v>0.375</v>
      </c>
      <c r="I34" s="28" t="str">
        <f t="shared" si="1"/>
        <v>TOP Chef Brasil - a partir de 15.07</v>
      </c>
      <c r="J34" s="29">
        <v>8063</v>
      </c>
      <c r="K34" s="30">
        <f>G34*H34*J34</f>
        <v>0</v>
      </c>
    </row>
    <row r="35" spans="2:11" ht="15.75" hidden="1" x14ac:dyDescent="0.25">
      <c r="B35" s="187" t="s">
        <v>51</v>
      </c>
      <c r="C35" s="188"/>
      <c r="D35" s="193"/>
      <c r="E35" s="47" t="s">
        <v>44</v>
      </c>
      <c r="F35" s="26" t="s">
        <v>22</v>
      </c>
      <c r="G35" s="27"/>
      <c r="H35" s="27">
        <v>0.375</v>
      </c>
      <c r="I35" s="28" t="str">
        <f t="shared" si="1"/>
        <v>Cine Aventura</v>
      </c>
      <c r="J35" s="29">
        <v>2005</v>
      </c>
      <c r="K35" s="30">
        <f>G35*H35*J35</f>
        <v>0</v>
      </c>
    </row>
    <row r="36" spans="2:11" ht="15.75" hidden="1" x14ac:dyDescent="0.25">
      <c r="B36" s="187" t="s">
        <v>52</v>
      </c>
      <c r="C36" s="188"/>
      <c r="D36" s="193"/>
      <c r="E36" s="47" t="s">
        <v>44</v>
      </c>
      <c r="F36" s="26" t="s">
        <v>22</v>
      </c>
      <c r="G36" s="27"/>
      <c r="H36" s="27">
        <v>0.375</v>
      </c>
      <c r="I36" s="28" t="str">
        <f t="shared" si="1"/>
        <v>Fala Brasil Esp - SAB</v>
      </c>
      <c r="J36" s="29">
        <v>2784</v>
      </c>
      <c r="K36" s="30">
        <f t="shared" si="0"/>
        <v>0</v>
      </c>
    </row>
    <row r="37" spans="2:11" ht="15.75" hidden="1" x14ac:dyDescent="0.25">
      <c r="B37" s="28" t="s">
        <v>53</v>
      </c>
      <c r="C37" s="51"/>
      <c r="D37" s="193"/>
      <c r="E37" s="47" t="s">
        <v>44</v>
      </c>
      <c r="F37" s="26" t="s">
        <v>22</v>
      </c>
      <c r="G37" s="27">
        <v>4</v>
      </c>
      <c r="H37" s="27">
        <v>0.375</v>
      </c>
      <c r="I37" s="28" t="str">
        <f t="shared" si="1"/>
        <v>Hora do Faro</v>
      </c>
      <c r="J37" s="29">
        <v>7645</v>
      </c>
      <c r="K37" s="30">
        <f>G37*H37*J37</f>
        <v>11467.5</v>
      </c>
    </row>
    <row r="38" spans="2:11" ht="15.75" hidden="1" x14ac:dyDescent="0.25">
      <c r="B38" s="187" t="s">
        <v>54</v>
      </c>
      <c r="C38" s="188"/>
      <c r="D38" s="193"/>
      <c r="E38" s="47" t="s">
        <v>44</v>
      </c>
      <c r="F38" s="26" t="s">
        <v>22</v>
      </c>
      <c r="G38" s="27">
        <v>4</v>
      </c>
      <c r="H38" s="27">
        <v>0.375</v>
      </c>
      <c r="I38" s="28" t="str">
        <f t="shared" si="1"/>
        <v>Domingo Espetacular</v>
      </c>
      <c r="J38" s="29">
        <v>10172</v>
      </c>
      <c r="K38" s="30">
        <f t="shared" si="0"/>
        <v>15258</v>
      </c>
    </row>
    <row r="39" spans="2:11" hidden="1" x14ac:dyDescent="0.2">
      <c r="G39" s="31">
        <f>SUM(G27:G38)</f>
        <v>8</v>
      </c>
      <c r="H39" s="32"/>
      <c r="I39" s="32"/>
      <c r="J39" s="32"/>
      <c r="K39" s="33">
        <f>SUM(K27:K38)</f>
        <v>26725.5</v>
      </c>
    </row>
    <row r="40" spans="2:11" hidden="1" x14ac:dyDescent="0.2"/>
    <row r="41" spans="2:11" hidden="1" x14ac:dyDescent="0.2"/>
    <row r="42" spans="2:11" ht="48" customHeight="1" x14ac:dyDescent="0.2">
      <c r="B42" s="191" t="s">
        <v>77</v>
      </c>
      <c r="C42" s="192"/>
      <c r="D42" s="192"/>
    </row>
    <row r="43" spans="2:11" ht="18.75" customHeight="1" x14ac:dyDescent="0.2">
      <c r="B43" s="192" t="s">
        <v>58</v>
      </c>
      <c r="C43" s="192"/>
      <c r="D43" s="192"/>
    </row>
    <row r="45" spans="2:11" ht="15.75" x14ac:dyDescent="0.25">
      <c r="B45" s="167" t="s">
        <v>112</v>
      </c>
      <c r="C45" s="2"/>
      <c r="D45" s="2"/>
      <c r="E45" s="2"/>
    </row>
    <row r="46" spans="2:11" ht="15.75" x14ac:dyDescent="0.2">
      <c r="B46" s="2"/>
      <c r="C46" s="2"/>
      <c r="D46" s="2"/>
      <c r="E46" s="2"/>
    </row>
  </sheetData>
  <mergeCells count="33">
    <mergeCell ref="C5:D5"/>
    <mergeCell ref="C2:D2"/>
    <mergeCell ref="C3:D3"/>
    <mergeCell ref="F3:I3"/>
    <mergeCell ref="C4:D4"/>
    <mergeCell ref="G4:H4"/>
    <mergeCell ref="B22:D22"/>
    <mergeCell ref="B15:F15"/>
    <mergeCell ref="B6:D6"/>
    <mergeCell ref="B8:C8"/>
    <mergeCell ref="B9:C9"/>
    <mergeCell ref="D9:D13"/>
    <mergeCell ref="B12:C12"/>
    <mergeCell ref="B13:C13"/>
    <mergeCell ref="B11:C11"/>
    <mergeCell ref="B7:L7"/>
    <mergeCell ref="B14:C14"/>
    <mergeCell ref="B42:D42"/>
    <mergeCell ref="B43:D43"/>
    <mergeCell ref="B25:K25"/>
    <mergeCell ref="B26:C26"/>
    <mergeCell ref="B27:C27"/>
    <mergeCell ref="D27:D38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8:C38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showGridLines="0" zoomScale="50" zoomScaleNormal="50" workbookViewId="0">
      <selection activeCell="I46" sqref="I46"/>
    </sheetView>
  </sheetViews>
  <sheetFormatPr defaultRowHeight="12.75" x14ac:dyDescent="0.2"/>
  <cols>
    <col min="1" max="1" width="3.5703125" style="6" customWidth="1"/>
    <col min="2" max="2" width="13" style="5" customWidth="1"/>
    <col min="3" max="3" width="29.7109375" style="5" customWidth="1"/>
    <col min="4" max="4" width="26.5703125" style="5" customWidth="1"/>
    <col min="5" max="5" width="66.140625" style="5" customWidth="1"/>
    <col min="6" max="6" width="20.7109375" style="5" customWidth="1"/>
    <col min="7" max="7" width="16" style="5" customWidth="1"/>
    <col min="8" max="8" width="17.7109375" style="5" customWidth="1"/>
    <col min="9" max="9" width="42.7109375" style="5" customWidth="1"/>
    <col min="10" max="10" width="26.140625" style="5" customWidth="1"/>
    <col min="11" max="11" width="27.85546875" style="5" customWidth="1"/>
    <col min="12" max="12" width="29.42578125" style="5" customWidth="1"/>
    <col min="13" max="13" width="17.140625" style="5" customWidth="1"/>
    <col min="14" max="14" width="18" style="5" customWidth="1"/>
    <col min="15" max="15" width="14.140625" style="5" customWidth="1"/>
    <col min="16" max="16" width="12.140625" style="5" customWidth="1"/>
    <col min="17" max="16384" width="9.140625" style="5"/>
  </cols>
  <sheetData>
    <row r="1" spans="1:12" ht="15.75" customHeight="1" x14ac:dyDescent="0.2"/>
    <row r="2" spans="1:12" ht="20.100000000000001" customHeight="1" x14ac:dyDescent="0.2">
      <c r="B2" s="55" t="s">
        <v>0</v>
      </c>
      <c r="C2" s="171" t="s">
        <v>1</v>
      </c>
      <c r="D2" s="171"/>
    </row>
    <row r="3" spans="1:12" ht="20.100000000000001" customHeight="1" x14ac:dyDescent="0.2">
      <c r="B3" s="55" t="s">
        <v>2</v>
      </c>
      <c r="C3" s="171" t="s">
        <v>3</v>
      </c>
      <c r="D3" s="171"/>
      <c r="F3" s="172"/>
      <c r="G3" s="173"/>
      <c r="H3" s="173"/>
      <c r="I3" s="173"/>
    </row>
    <row r="4" spans="1:12" ht="20.100000000000001" customHeight="1" x14ac:dyDescent="0.2">
      <c r="B4" s="55" t="s">
        <v>4</v>
      </c>
      <c r="C4" s="174" t="s">
        <v>5</v>
      </c>
      <c r="D4" s="175"/>
      <c r="G4" s="176"/>
      <c r="H4" s="176"/>
    </row>
    <row r="5" spans="1:12" ht="20.100000000000001" customHeight="1" x14ac:dyDescent="0.2">
      <c r="B5" s="55" t="s">
        <v>6</v>
      </c>
      <c r="C5" s="168" t="s">
        <v>7</v>
      </c>
      <c r="D5" s="168"/>
    </row>
    <row r="6" spans="1:12" ht="20.100000000000001" customHeight="1" x14ac:dyDescent="0.2">
      <c r="B6" s="181"/>
      <c r="C6" s="182"/>
      <c r="D6" s="182"/>
    </row>
    <row r="7" spans="1:12" s="2" customFormat="1" ht="41.25" customHeight="1" x14ac:dyDescent="0.2">
      <c r="A7" s="7"/>
      <c r="B7" s="169" t="s">
        <v>56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</row>
    <row r="8" spans="1:12" s="3" customFormat="1" ht="27.75" customHeight="1" x14ac:dyDescent="0.2">
      <c r="A8" s="8"/>
      <c r="B8" s="183" t="s">
        <v>9</v>
      </c>
      <c r="C8" s="183"/>
      <c r="D8" s="56" t="s">
        <v>10</v>
      </c>
      <c r="E8" s="94" t="s">
        <v>11</v>
      </c>
      <c r="F8" s="95" t="s">
        <v>12</v>
      </c>
      <c r="G8" s="96" t="s">
        <v>13</v>
      </c>
      <c r="H8" s="97" t="s">
        <v>14</v>
      </c>
      <c r="I8" s="94" t="s">
        <v>15</v>
      </c>
      <c r="J8" s="94" t="s">
        <v>16</v>
      </c>
      <c r="K8" s="94" t="s">
        <v>17</v>
      </c>
      <c r="L8" s="81" t="s">
        <v>18</v>
      </c>
    </row>
    <row r="9" spans="1:12" s="1" customFormat="1" ht="24" customHeight="1" x14ac:dyDescent="0.35">
      <c r="A9" s="9"/>
      <c r="B9" s="178" t="s">
        <v>19</v>
      </c>
      <c r="C9" s="178"/>
      <c r="D9" s="198" t="s">
        <v>20</v>
      </c>
      <c r="E9" s="103" t="s">
        <v>21</v>
      </c>
      <c r="F9" s="73" t="s">
        <v>22</v>
      </c>
      <c r="G9" s="104">
        <v>4</v>
      </c>
      <c r="H9" s="104">
        <v>0.375</v>
      </c>
      <c r="I9" s="105" t="s">
        <v>19</v>
      </c>
      <c r="J9" s="106">
        <v>6164</v>
      </c>
      <c r="K9" s="163">
        <f>G9*H9*J9</f>
        <v>9246</v>
      </c>
      <c r="L9" s="84"/>
    </row>
    <row r="10" spans="1:12" s="1" customFormat="1" ht="24" customHeight="1" x14ac:dyDescent="0.35">
      <c r="A10" s="9"/>
      <c r="B10" s="60" t="s">
        <v>23</v>
      </c>
      <c r="C10" s="60"/>
      <c r="D10" s="199"/>
      <c r="E10" s="103" t="s">
        <v>21</v>
      </c>
      <c r="F10" s="73" t="s">
        <v>22</v>
      </c>
      <c r="G10" s="104">
        <v>4</v>
      </c>
      <c r="H10" s="104">
        <v>0.375</v>
      </c>
      <c r="I10" s="105" t="s">
        <v>23</v>
      </c>
      <c r="J10" s="106">
        <v>12420</v>
      </c>
      <c r="K10" s="163">
        <f>G10*H10*J10</f>
        <v>18630</v>
      </c>
      <c r="L10" s="84"/>
    </row>
    <row r="11" spans="1:12" s="1" customFormat="1" ht="24" customHeight="1" x14ac:dyDescent="0.35">
      <c r="A11" s="9"/>
      <c r="B11" s="179" t="s">
        <v>24</v>
      </c>
      <c r="C11" s="180"/>
      <c r="D11" s="93"/>
      <c r="E11" s="103" t="s">
        <v>25</v>
      </c>
      <c r="F11" s="73" t="s">
        <v>26</v>
      </c>
      <c r="G11" s="104">
        <v>4</v>
      </c>
      <c r="H11" s="104">
        <v>1.3</v>
      </c>
      <c r="I11" s="105" t="s">
        <v>24</v>
      </c>
      <c r="J11" s="106">
        <v>24179.4</v>
      </c>
      <c r="K11" s="163">
        <f>G11*H11*J11</f>
        <v>125732.88</v>
      </c>
      <c r="L11" s="91">
        <f>K11-K11*20%</f>
        <v>100586.304</v>
      </c>
    </row>
    <row r="12" spans="1:12" s="1" customFormat="1" ht="24" customHeight="1" x14ac:dyDescent="0.35">
      <c r="A12" s="9"/>
      <c r="B12" s="179" t="s">
        <v>32</v>
      </c>
      <c r="C12" s="180"/>
      <c r="D12" s="93"/>
      <c r="E12" s="103" t="s">
        <v>33</v>
      </c>
      <c r="F12" s="73" t="s">
        <v>26</v>
      </c>
      <c r="G12" s="104">
        <v>10</v>
      </c>
      <c r="H12" s="104">
        <v>1</v>
      </c>
      <c r="I12" s="107" t="s">
        <v>32</v>
      </c>
      <c r="J12" s="106">
        <v>15514.83</v>
      </c>
      <c r="K12" s="163">
        <f>G12*H12*J12</f>
        <v>155148.29999999999</v>
      </c>
      <c r="L12" s="91"/>
    </row>
    <row r="13" spans="1:12" ht="23.25" x14ac:dyDescent="0.2">
      <c r="A13" s="10"/>
      <c r="B13" s="177" t="s">
        <v>35</v>
      </c>
      <c r="C13" s="177"/>
      <c r="D13" s="177"/>
      <c r="E13" s="197"/>
      <c r="F13" s="197"/>
      <c r="G13" s="98">
        <f>SUM(G9:G12)</f>
        <v>22</v>
      </c>
      <c r="H13" s="99"/>
      <c r="I13" s="99"/>
      <c r="J13" s="100" t="s">
        <v>36</v>
      </c>
      <c r="K13" s="101">
        <f>SUM(K9:K12)</f>
        <v>308757.18</v>
      </c>
      <c r="L13" s="102">
        <f>SUM(L9:L11)</f>
        <v>100586.304</v>
      </c>
    </row>
    <row r="14" spans="1:12" ht="23.25" x14ac:dyDescent="0.2">
      <c r="A14" s="10"/>
      <c r="B14" s="77"/>
      <c r="C14" s="77"/>
      <c r="D14" s="78"/>
      <c r="E14" s="77"/>
      <c r="F14" s="77"/>
      <c r="G14" s="79"/>
      <c r="H14" s="80"/>
      <c r="I14" s="80"/>
      <c r="J14" s="75" t="s">
        <v>37</v>
      </c>
      <c r="K14" s="90">
        <v>0.65</v>
      </c>
      <c r="L14" s="108" t="s">
        <v>38</v>
      </c>
    </row>
    <row r="15" spans="1:12" ht="26.25" x14ac:dyDescent="0.2">
      <c r="A15" s="10"/>
      <c r="B15" s="77"/>
      <c r="C15" s="77"/>
      <c r="D15" s="77"/>
      <c r="E15" s="77"/>
      <c r="F15" s="77"/>
      <c r="G15" s="79"/>
      <c r="H15" s="80"/>
      <c r="I15" s="80"/>
      <c r="J15" s="76" t="s">
        <v>39</v>
      </c>
      <c r="K15" s="112">
        <f>K13-K13*K14</f>
        <v>108065.01299999998</v>
      </c>
      <c r="L15" s="87">
        <f>L13-L13*K14</f>
        <v>35205.206399999995</v>
      </c>
    </row>
    <row r="16" spans="1:12" ht="18.75" x14ac:dyDescent="0.2">
      <c r="A16" s="10"/>
      <c r="B16" s="12"/>
      <c r="C16" s="12"/>
      <c r="D16" s="12"/>
      <c r="E16" s="12"/>
      <c r="F16" s="12"/>
      <c r="G16" s="13"/>
      <c r="H16" s="14"/>
      <c r="I16" s="14"/>
      <c r="J16" s="64"/>
      <c r="K16" s="63"/>
    </row>
    <row r="17" spans="2:11" ht="18.75" x14ac:dyDescent="0.2">
      <c r="B17" s="166" t="s">
        <v>110</v>
      </c>
      <c r="C17" s="165"/>
      <c r="D17" s="165"/>
      <c r="I17" s="6"/>
      <c r="J17" s="61"/>
      <c r="K17" s="62"/>
    </row>
    <row r="20" spans="2:11" hidden="1" x14ac:dyDescent="0.2">
      <c r="B20" s="186" t="s">
        <v>40</v>
      </c>
      <c r="C20" s="186"/>
      <c r="D20" s="186"/>
      <c r="E20" s="186"/>
      <c r="F20" s="186"/>
      <c r="G20" s="186"/>
      <c r="H20" s="186"/>
      <c r="I20" s="186"/>
      <c r="J20" s="186"/>
      <c r="K20" s="186"/>
    </row>
    <row r="21" spans="2:11" ht="25.5" hidden="1" x14ac:dyDescent="0.2">
      <c r="B21" s="189" t="s">
        <v>41</v>
      </c>
      <c r="C21" s="190"/>
      <c r="D21" s="11" t="s">
        <v>10</v>
      </c>
      <c r="E21" s="22" t="s">
        <v>11</v>
      </c>
      <c r="F21" s="23" t="s">
        <v>12</v>
      </c>
      <c r="G21" s="24" t="s">
        <v>42</v>
      </c>
      <c r="H21" s="25" t="s">
        <v>14</v>
      </c>
      <c r="I21" s="22" t="s">
        <v>15</v>
      </c>
      <c r="J21" s="22" t="s">
        <v>16</v>
      </c>
      <c r="K21" s="22" t="s">
        <v>17</v>
      </c>
    </row>
    <row r="22" spans="2:11" ht="15.75" hidden="1" x14ac:dyDescent="0.25">
      <c r="B22" s="187" t="s">
        <v>19</v>
      </c>
      <c r="C22" s="188"/>
      <c r="D22" s="193" t="s">
        <v>43</v>
      </c>
      <c r="E22" s="47" t="s">
        <v>44</v>
      </c>
      <c r="F22" s="26" t="s">
        <v>22</v>
      </c>
      <c r="G22" s="27"/>
      <c r="H22" s="27">
        <v>0.375</v>
      </c>
      <c r="I22" s="28" t="s">
        <v>19</v>
      </c>
      <c r="J22" s="29">
        <v>4875</v>
      </c>
      <c r="K22" s="30">
        <f t="shared" ref="K22:K33" si="0">G22*H22*J22</f>
        <v>0</v>
      </c>
    </row>
    <row r="23" spans="2:11" ht="15.75" hidden="1" x14ac:dyDescent="0.25">
      <c r="B23" s="187" t="s">
        <v>45</v>
      </c>
      <c r="C23" s="188"/>
      <c r="D23" s="193"/>
      <c r="E23" s="47" t="s">
        <v>44</v>
      </c>
      <c r="F23" s="26" t="s">
        <v>22</v>
      </c>
      <c r="G23" s="27"/>
      <c r="H23" s="27">
        <v>0.375</v>
      </c>
      <c r="I23" s="28" t="s">
        <v>45</v>
      </c>
      <c r="J23" s="29">
        <v>2784</v>
      </c>
      <c r="K23" s="30">
        <f t="shared" si="0"/>
        <v>0</v>
      </c>
    </row>
    <row r="24" spans="2:11" ht="15.75" hidden="1" x14ac:dyDescent="0.25">
      <c r="B24" s="187" t="s">
        <v>46</v>
      </c>
      <c r="C24" s="188"/>
      <c r="D24" s="193"/>
      <c r="E24" s="47" t="s">
        <v>44</v>
      </c>
      <c r="F24" s="26" t="s">
        <v>22</v>
      </c>
      <c r="G24" s="27"/>
      <c r="H24" s="27">
        <v>0.375</v>
      </c>
      <c r="I24" s="28" t="str">
        <f>B24</f>
        <v>Hoje em dia</v>
      </c>
      <c r="J24" s="29">
        <v>2371</v>
      </c>
      <c r="K24" s="30">
        <f t="shared" si="0"/>
        <v>0</v>
      </c>
    </row>
    <row r="25" spans="2:11" ht="15.75" hidden="1" x14ac:dyDescent="0.25">
      <c r="B25" s="187" t="s">
        <v>24</v>
      </c>
      <c r="C25" s="188"/>
      <c r="D25" s="193"/>
      <c r="E25" s="47" t="s">
        <v>44</v>
      </c>
      <c r="F25" s="26" t="s">
        <v>22</v>
      </c>
      <c r="G25" s="27"/>
      <c r="H25" s="27">
        <v>0.375</v>
      </c>
      <c r="I25" s="28" t="s">
        <v>24</v>
      </c>
      <c r="J25" s="29">
        <v>6497</v>
      </c>
      <c r="K25" s="30">
        <f t="shared" si="0"/>
        <v>0</v>
      </c>
    </row>
    <row r="26" spans="2:11" ht="15.75" hidden="1" x14ac:dyDescent="0.25">
      <c r="B26" s="187" t="s">
        <v>47</v>
      </c>
      <c r="C26" s="188"/>
      <c r="D26" s="193"/>
      <c r="E26" s="47" t="s">
        <v>44</v>
      </c>
      <c r="F26" s="26" t="s">
        <v>22</v>
      </c>
      <c r="G26" s="27"/>
      <c r="H26" s="27">
        <v>0.375</v>
      </c>
      <c r="I26" s="28" t="str">
        <f>B26</f>
        <v>Novela da Tarde I e II</v>
      </c>
      <c r="J26" s="29">
        <v>2543</v>
      </c>
      <c r="K26" s="30">
        <f t="shared" si="0"/>
        <v>0</v>
      </c>
    </row>
    <row r="27" spans="2:11" ht="15.75" hidden="1" x14ac:dyDescent="0.25">
      <c r="B27" s="187" t="s">
        <v>48</v>
      </c>
      <c r="C27" s="188"/>
      <c r="D27" s="193"/>
      <c r="E27" s="47" t="s">
        <v>44</v>
      </c>
      <c r="F27" s="26" t="s">
        <v>22</v>
      </c>
      <c r="G27" s="27"/>
      <c r="H27" s="27">
        <v>0.375</v>
      </c>
      <c r="I27" s="28" t="s">
        <v>48</v>
      </c>
      <c r="J27" s="29">
        <v>5375</v>
      </c>
      <c r="K27" s="30">
        <f t="shared" si="0"/>
        <v>0</v>
      </c>
    </row>
    <row r="28" spans="2:11" ht="15.75" hidden="1" x14ac:dyDescent="0.25">
      <c r="B28" s="187" t="s">
        <v>49</v>
      </c>
      <c r="C28" s="188"/>
      <c r="D28" s="193"/>
      <c r="E28" s="47" t="s">
        <v>44</v>
      </c>
      <c r="F28" s="26" t="s">
        <v>22</v>
      </c>
      <c r="G28" s="27"/>
      <c r="H28" s="27">
        <v>0.375</v>
      </c>
      <c r="I28" s="28" t="str">
        <f t="shared" ref="I28:I33" si="1">B28</f>
        <v>Ba Record</v>
      </c>
      <c r="J28" s="29">
        <v>5588</v>
      </c>
      <c r="K28" s="30">
        <f t="shared" si="0"/>
        <v>0</v>
      </c>
    </row>
    <row r="29" spans="2:11" ht="15.75" hidden="1" x14ac:dyDescent="0.25">
      <c r="B29" s="187" t="s">
        <v>50</v>
      </c>
      <c r="C29" s="188"/>
      <c r="D29" s="193"/>
      <c r="E29" s="47" t="s">
        <v>44</v>
      </c>
      <c r="F29" s="26" t="s">
        <v>22</v>
      </c>
      <c r="G29" s="27"/>
      <c r="H29" s="27">
        <v>0.375</v>
      </c>
      <c r="I29" s="28" t="str">
        <f t="shared" si="1"/>
        <v>TOP Chef Brasil - a partir de 15.07</v>
      </c>
      <c r="J29" s="29">
        <v>8063</v>
      </c>
      <c r="K29" s="30">
        <f>G29*H29*J29</f>
        <v>0</v>
      </c>
    </row>
    <row r="30" spans="2:11" ht="15.75" hidden="1" x14ac:dyDescent="0.25">
      <c r="B30" s="187" t="s">
        <v>51</v>
      </c>
      <c r="C30" s="188"/>
      <c r="D30" s="193"/>
      <c r="E30" s="47" t="s">
        <v>44</v>
      </c>
      <c r="F30" s="26" t="s">
        <v>22</v>
      </c>
      <c r="G30" s="27"/>
      <c r="H30" s="27">
        <v>0.375</v>
      </c>
      <c r="I30" s="28" t="str">
        <f t="shared" si="1"/>
        <v>Cine Aventura</v>
      </c>
      <c r="J30" s="29">
        <v>2005</v>
      </c>
      <c r="K30" s="30">
        <f>G30*H30*J30</f>
        <v>0</v>
      </c>
    </row>
    <row r="31" spans="2:11" ht="15.75" hidden="1" x14ac:dyDescent="0.25">
      <c r="B31" s="187" t="s">
        <v>52</v>
      </c>
      <c r="C31" s="188"/>
      <c r="D31" s="193"/>
      <c r="E31" s="47" t="s">
        <v>44</v>
      </c>
      <c r="F31" s="26" t="s">
        <v>22</v>
      </c>
      <c r="G31" s="27"/>
      <c r="H31" s="27">
        <v>0.375</v>
      </c>
      <c r="I31" s="28" t="str">
        <f t="shared" si="1"/>
        <v>Fala Brasil Esp - SAB</v>
      </c>
      <c r="J31" s="29">
        <v>2784</v>
      </c>
      <c r="K31" s="30">
        <f t="shared" si="0"/>
        <v>0</v>
      </c>
    </row>
    <row r="32" spans="2:11" ht="15.75" hidden="1" x14ac:dyDescent="0.25">
      <c r="B32" s="28" t="s">
        <v>53</v>
      </c>
      <c r="C32" s="51"/>
      <c r="D32" s="193"/>
      <c r="E32" s="47" t="s">
        <v>44</v>
      </c>
      <c r="F32" s="26" t="s">
        <v>22</v>
      </c>
      <c r="G32" s="27">
        <v>4</v>
      </c>
      <c r="H32" s="27">
        <v>0.375</v>
      </c>
      <c r="I32" s="28" t="str">
        <f t="shared" si="1"/>
        <v>Hora do Faro</v>
      </c>
      <c r="J32" s="29">
        <v>7645</v>
      </c>
      <c r="K32" s="30">
        <f>G32*H32*J32</f>
        <v>11467.5</v>
      </c>
    </row>
    <row r="33" spans="2:11" ht="15.75" hidden="1" x14ac:dyDescent="0.25">
      <c r="B33" s="187" t="s">
        <v>54</v>
      </c>
      <c r="C33" s="188"/>
      <c r="D33" s="193"/>
      <c r="E33" s="47" t="s">
        <v>44</v>
      </c>
      <c r="F33" s="26" t="s">
        <v>22</v>
      </c>
      <c r="G33" s="27">
        <v>4</v>
      </c>
      <c r="H33" s="27">
        <v>0.375</v>
      </c>
      <c r="I33" s="28" t="str">
        <f t="shared" si="1"/>
        <v>Domingo Espetacular</v>
      </c>
      <c r="J33" s="29">
        <v>10172</v>
      </c>
      <c r="K33" s="30">
        <f t="shared" si="0"/>
        <v>15258</v>
      </c>
    </row>
    <row r="34" spans="2:11" hidden="1" x14ac:dyDescent="0.2">
      <c r="G34" s="31">
        <f>SUM(G22:G33)</f>
        <v>8</v>
      </c>
      <c r="H34" s="32"/>
      <c r="I34" s="32"/>
      <c r="J34" s="32"/>
      <c r="K34" s="33">
        <f>SUM(K22:K33)</f>
        <v>26725.5</v>
      </c>
    </row>
    <row r="35" spans="2:11" hidden="1" x14ac:dyDescent="0.2"/>
    <row r="36" spans="2:11" hidden="1" x14ac:dyDescent="0.2"/>
    <row r="37" spans="2:11" ht="53.25" customHeight="1" x14ac:dyDescent="0.2">
      <c r="B37" s="16" t="s">
        <v>111</v>
      </c>
      <c r="C37" s="164"/>
      <c r="D37" s="164"/>
    </row>
    <row r="38" spans="2:11" ht="26.25" customHeight="1" x14ac:dyDescent="0.2">
      <c r="B38" s="196"/>
      <c r="C38" s="196"/>
      <c r="D38" s="196"/>
    </row>
    <row r="39" spans="2:11" ht="21" x14ac:dyDescent="0.2">
      <c r="B39" s="195" t="s">
        <v>59</v>
      </c>
      <c r="C39" s="195"/>
      <c r="D39" s="195"/>
      <c r="E39" s="2"/>
    </row>
    <row r="40" spans="2:11" ht="15.75" x14ac:dyDescent="0.2">
      <c r="B40" s="196"/>
      <c r="C40" s="196"/>
      <c r="D40" s="196"/>
      <c r="E40" s="2"/>
    </row>
    <row r="41" spans="2:11" ht="15.75" x14ac:dyDescent="0.25">
      <c r="B41" s="167" t="s">
        <v>112</v>
      </c>
    </row>
  </sheetData>
  <mergeCells count="31">
    <mergeCell ref="C2:D2"/>
    <mergeCell ref="C3:D3"/>
    <mergeCell ref="F3:I3"/>
    <mergeCell ref="C4:D4"/>
    <mergeCell ref="G4:H4"/>
    <mergeCell ref="B33:C33"/>
    <mergeCell ref="C5:D5"/>
    <mergeCell ref="B13:F13"/>
    <mergeCell ref="B6:D6"/>
    <mergeCell ref="B8:C8"/>
    <mergeCell ref="B9:C9"/>
    <mergeCell ref="D9:D10"/>
    <mergeCell ref="B11:C11"/>
    <mergeCell ref="B7:L7"/>
    <mergeCell ref="B12:C12"/>
    <mergeCell ref="B39:D39"/>
    <mergeCell ref="B40:D40"/>
    <mergeCell ref="B38:D38"/>
    <mergeCell ref="B20:K20"/>
    <mergeCell ref="B21:C21"/>
    <mergeCell ref="B22:C22"/>
    <mergeCell ref="D22:D33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"/>
  <sheetViews>
    <sheetView showGridLines="0" zoomScale="64" zoomScaleNormal="64" workbookViewId="0">
      <selection activeCell="B15" sqref="B15"/>
    </sheetView>
  </sheetViews>
  <sheetFormatPr defaultRowHeight="12.75" x14ac:dyDescent="0.2"/>
  <cols>
    <col min="1" max="1" width="3.5703125" style="6" customWidth="1"/>
    <col min="2" max="2" width="13" style="5" customWidth="1"/>
    <col min="3" max="3" width="24" style="5" customWidth="1"/>
    <col min="4" max="4" width="26.5703125" style="5" customWidth="1"/>
    <col min="5" max="5" width="66.140625" style="5" customWidth="1"/>
    <col min="6" max="6" width="18.28515625" style="5" customWidth="1"/>
    <col min="7" max="7" width="16" style="5" customWidth="1"/>
    <col min="8" max="8" width="17.7109375" style="5" customWidth="1"/>
    <col min="9" max="9" width="35.28515625" style="5" customWidth="1"/>
    <col min="10" max="10" width="20.7109375" style="5" customWidth="1"/>
    <col min="11" max="11" width="21.7109375" style="5" bestFit="1" customWidth="1"/>
    <col min="12" max="12" width="11.85546875" style="5" customWidth="1"/>
    <col min="13" max="13" width="17.140625" style="5" customWidth="1"/>
    <col min="14" max="14" width="18" style="5" customWidth="1"/>
    <col min="15" max="15" width="14.140625" style="5" customWidth="1"/>
    <col min="16" max="16" width="12.140625" style="5" customWidth="1"/>
    <col min="17" max="16384" width="9.140625" style="5"/>
  </cols>
  <sheetData>
    <row r="1" spans="1:11" ht="15.75" customHeight="1" x14ac:dyDescent="0.2"/>
    <row r="2" spans="1:11" ht="20.100000000000001" customHeight="1" x14ac:dyDescent="0.2">
      <c r="B2" s="4" t="s">
        <v>0</v>
      </c>
      <c r="C2" s="171" t="s">
        <v>60</v>
      </c>
      <c r="D2" s="171"/>
    </row>
    <row r="3" spans="1:11" ht="20.100000000000001" customHeight="1" x14ac:dyDescent="0.2">
      <c r="B3" s="4" t="s">
        <v>2</v>
      </c>
      <c r="C3" s="171" t="s">
        <v>3</v>
      </c>
      <c r="D3" s="171"/>
      <c r="F3" s="172"/>
      <c r="G3" s="173"/>
      <c r="H3" s="173"/>
      <c r="I3" s="173"/>
    </row>
    <row r="4" spans="1:11" ht="20.100000000000001" customHeight="1" x14ac:dyDescent="0.2">
      <c r="B4" s="4" t="s">
        <v>4</v>
      </c>
      <c r="C4" s="174" t="s">
        <v>61</v>
      </c>
      <c r="D4" s="175"/>
      <c r="G4" s="176"/>
      <c r="H4" s="176"/>
    </row>
    <row r="5" spans="1:11" ht="20.100000000000001" customHeight="1" x14ac:dyDescent="0.2">
      <c r="B5" s="4" t="s">
        <v>6</v>
      </c>
      <c r="C5" s="168" t="s">
        <v>7</v>
      </c>
      <c r="D5" s="168"/>
    </row>
    <row r="6" spans="1:11" ht="20.100000000000001" customHeight="1" x14ac:dyDescent="0.2">
      <c r="B6" s="181"/>
      <c r="C6" s="182"/>
      <c r="D6" s="182"/>
    </row>
    <row r="7" spans="1:11" s="2" customFormat="1" ht="39.950000000000003" customHeight="1" x14ac:dyDescent="0.2">
      <c r="A7" s="7"/>
      <c r="B7" s="201" t="s">
        <v>62</v>
      </c>
      <c r="C7" s="201"/>
      <c r="D7" s="201"/>
      <c r="E7" s="201"/>
      <c r="F7" s="201"/>
      <c r="G7" s="201"/>
      <c r="H7" s="201"/>
      <c r="I7" s="201"/>
      <c r="J7" s="201"/>
      <c r="K7" s="201"/>
    </row>
    <row r="8" spans="1:11" s="3" customFormat="1" ht="27.75" customHeight="1" x14ac:dyDescent="0.2">
      <c r="A8" s="8"/>
      <c r="B8" s="202" t="s">
        <v>9</v>
      </c>
      <c r="C8" s="202"/>
      <c r="D8" s="35" t="s">
        <v>10</v>
      </c>
      <c r="E8" s="35" t="s">
        <v>11</v>
      </c>
      <c r="F8" s="50" t="s">
        <v>12</v>
      </c>
      <c r="G8" s="36" t="s">
        <v>13</v>
      </c>
      <c r="H8" s="37" t="s">
        <v>14</v>
      </c>
      <c r="I8" s="35" t="s">
        <v>15</v>
      </c>
      <c r="J8" s="35" t="s">
        <v>16</v>
      </c>
      <c r="K8" s="35" t="s">
        <v>17</v>
      </c>
    </row>
    <row r="9" spans="1:11" s="1" customFormat="1" ht="24" customHeight="1" x14ac:dyDescent="0.35">
      <c r="A9" s="9"/>
      <c r="B9" s="179" t="s">
        <v>24</v>
      </c>
      <c r="C9" s="180"/>
      <c r="D9" s="53" t="s">
        <v>63</v>
      </c>
      <c r="E9" s="38" t="s">
        <v>64</v>
      </c>
      <c r="F9" s="39" t="s">
        <v>65</v>
      </c>
      <c r="G9" s="40">
        <v>4</v>
      </c>
      <c r="H9" s="40">
        <v>2</v>
      </c>
      <c r="I9" s="41" t="s">
        <v>66</v>
      </c>
      <c r="J9" s="42">
        <v>16243</v>
      </c>
      <c r="K9" s="43">
        <f>G9*H9*J9</f>
        <v>129944</v>
      </c>
    </row>
    <row r="10" spans="1:11" ht="23.25" x14ac:dyDescent="0.2">
      <c r="A10" s="10"/>
      <c r="B10" s="203" t="s">
        <v>35</v>
      </c>
      <c r="C10" s="203"/>
      <c r="D10" s="203"/>
      <c r="E10" s="203"/>
      <c r="F10" s="203"/>
      <c r="G10" s="45">
        <f>SUM(G9:G9)</f>
        <v>4</v>
      </c>
      <c r="H10" s="46"/>
      <c r="I10" s="46"/>
      <c r="J10" s="45" t="s">
        <v>36</v>
      </c>
      <c r="K10" s="54">
        <f>SUM(K9:K9)</f>
        <v>129944</v>
      </c>
    </row>
    <row r="11" spans="1:11" ht="18.75" x14ac:dyDescent="0.2">
      <c r="A11" s="10"/>
      <c r="B11" s="12"/>
      <c r="C11" s="12"/>
      <c r="D11" s="34"/>
      <c r="E11" s="12"/>
      <c r="F11" s="12"/>
      <c r="G11" s="13"/>
      <c r="H11" s="14"/>
      <c r="I11" s="14"/>
      <c r="J11" s="13"/>
      <c r="K11" s="15"/>
    </row>
    <row r="12" spans="1:11" ht="18.75" x14ac:dyDescent="0.2">
      <c r="A12" s="10"/>
      <c r="B12" s="12"/>
      <c r="C12" s="12"/>
      <c r="D12" s="12"/>
      <c r="E12" s="12"/>
      <c r="F12" s="12"/>
      <c r="G12" s="13"/>
      <c r="H12" s="14"/>
      <c r="I12" s="14"/>
      <c r="J12" s="200" t="s">
        <v>67</v>
      </c>
      <c r="K12" s="200"/>
    </row>
    <row r="13" spans="1:11" ht="18.75" x14ac:dyDescent="0.2">
      <c r="B13" s="12"/>
      <c r="C13" s="12"/>
      <c r="D13" s="12"/>
      <c r="E13" s="12"/>
      <c r="F13" s="12"/>
      <c r="G13" s="13"/>
      <c r="H13" s="14"/>
      <c r="I13" s="14"/>
      <c r="J13" s="52" t="s">
        <v>68</v>
      </c>
      <c r="K13" s="17">
        <f>K10</f>
        <v>129944</v>
      </c>
    </row>
    <row r="14" spans="1:11" ht="18.75" x14ac:dyDescent="0.2">
      <c r="B14" s="16" t="s">
        <v>69</v>
      </c>
      <c r="C14" s="16"/>
      <c r="D14" s="16"/>
      <c r="E14" s="16"/>
      <c r="J14" s="18" t="s">
        <v>70</v>
      </c>
      <c r="K14" s="19">
        <v>0.9</v>
      </c>
    </row>
    <row r="15" spans="1:11" ht="18.75" x14ac:dyDescent="0.2">
      <c r="B15" s="16" t="s">
        <v>71</v>
      </c>
      <c r="C15" s="16"/>
      <c r="D15" s="16"/>
      <c r="E15" s="16"/>
      <c r="J15" s="18" t="s">
        <v>72</v>
      </c>
      <c r="K15" s="20">
        <f>K13-(K13*K14)</f>
        <v>12994.399999999994</v>
      </c>
    </row>
    <row r="16" spans="1:11" ht="18.75" x14ac:dyDescent="0.2">
      <c r="B16" s="16"/>
      <c r="J16" s="18" t="s">
        <v>73</v>
      </c>
      <c r="K16" s="21"/>
    </row>
    <row r="17" spans="2:11" x14ac:dyDescent="0.2">
      <c r="J17" s="52" t="s">
        <v>74</v>
      </c>
      <c r="K17" s="17">
        <f>K15+K16</f>
        <v>12994.399999999994</v>
      </c>
    </row>
    <row r="18" spans="2:11" x14ac:dyDescent="0.2">
      <c r="B18" s="194"/>
      <c r="C18" s="194"/>
      <c r="D18" s="194"/>
      <c r="J18" s="48" t="s">
        <v>75</v>
      </c>
      <c r="K18" s="49">
        <f>K17-K17*20%</f>
        <v>10395.519999999995</v>
      </c>
    </row>
  </sheetData>
  <mergeCells count="13">
    <mergeCell ref="C2:D2"/>
    <mergeCell ref="C3:D3"/>
    <mergeCell ref="F3:I3"/>
    <mergeCell ref="C4:D4"/>
    <mergeCell ref="G4:H4"/>
    <mergeCell ref="C5:D5"/>
    <mergeCell ref="J12:K12"/>
    <mergeCell ref="B18:D18"/>
    <mergeCell ref="B6:D6"/>
    <mergeCell ref="B7:K7"/>
    <mergeCell ref="B8:C8"/>
    <mergeCell ref="B9:C9"/>
    <mergeCell ref="B10:F10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9"/>
  <sheetViews>
    <sheetView showGridLines="0" zoomScale="64" zoomScaleNormal="64" workbookViewId="0">
      <selection activeCell="B15" sqref="B15"/>
    </sheetView>
  </sheetViews>
  <sheetFormatPr defaultRowHeight="12.75" x14ac:dyDescent="0.2"/>
  <cols>
    <col min="1" max="1" width="3.5703125" style="6" customWidth="1"/>
    <col min="2" max="2" width="13" style="5" customWidth="1"/>
    <col min="3" max="3" width="24" style="5" customWidth="1"/>
    <col min="4" max="4" width="26.5703125" style="5" customWidth="1"/>
    <col min="5" max="5" width="66.140625" style="5" customWidth="1"/>
    <col min="6" max="6" width="18.28515625" style="5" customWidth="1"/>
    <col min="7" max="7" width="16" style="5" customWidth="1"/>
    <col min="8" max="8" width="17.7109375" style="5" customWidth="1"/>
    <col min="9" max="9" width="35.28515625" style="5" customWidth="1"/>
    <col min="10" max="10" width="20.7109375" style="5" customWidth="1"/>
    <col min="11" max="11" width="21.7109375" style="5" bestFit="1" customWidth="1"/>
    <col min="12" max="12" width="11.85546875" style="5" customWidth="1"/>
    <col min="13" max="13" width="17.140625" style="5" customWidth="1"/>
    <col min="14" max="14" width="18" style="5" customWidth="1"/>
    <col min="15" max="15" width="14.140625" style="5" customWidth="1"/>
    <col min="16" max="16" width="12.140625" style="5" customWidth="1"/>
    <col min="17" max="16384" width="9.140625" style="5"/>
  </cols>
  <sheetData>
    <row r="1" spans="1:11" ht="15.75" customHeight="1" x14ac:dyDescent="0.2"/>
    <row r="2" spans="1:11" ht="20.100000000000001" customHeight="1" x14ac:dyDescent="0.2">
      <c r="B2" s="4" t="s">
        <v>0</v>
      </c>
      <c r="C2" s="171" t="s">
        <v>60</v>
      </c>
      <c r="D2" s="171"/>
    </row>
    <row r="3" spans="1:11" ht="20.100000000000001" customHeight="1" x14ac:dyDescent="0.2">
      <c r="B3" s="4" t="s">
        <v>2</v>
      </c>
      <c r="C3" s="171" t="s">
        <v>3</v>
      </c>
      <c r="D3" s="171"/>
      <c r="F3" s="172"/>
      <c r="G3" s="173"/>
      <c r="H3" s="173"/>
      <c r="I3" s="173"/>
    </row>
    <row r="4" spans="1:11" ht="20.100000000000001" customHeight="1" x14ac:dyDescent="0.2">
      <c r="B4" s="4" t="s">
        <v>4</v>
      </c>
      <c r="C4" s="174" t="s">
        <v>61</v>
      </c>
      <c r="D4" s="175"/>
      <c r="G4" s="176"/>
      <c r="H4" s="176"/>
    </row>
    <row r="5" spans="1:11" ht="20.100000000000001" customHeight="1" x14ac:dyDescent="0.2">
      <c r="B5" s="4" t="s">
        <v>6</v>
      </c>
      <c r="C5" s="168" t="s">
        <v>7</v>
      </c>
      <c r="D5" s="168"/>
    </row>
    <row r="6" spans="1:11" ht="20.100000000000001" customHeight="1" x14ac:dyDescent="0.2">
      <c r="B6" s="181"/>
      <c r="C6" s="182"/>
      <c r="D6" s="182"/>
    </row>
    <row r="7" spans="1:11" s="2" customFormat="1" ht="39.950000000000003" customHeight="1" x14ac:dyDescent="0.2">
      <c r="A7" s="7"/>
      <c r="B7" s="201" t="s">
        <v>62</v>
      </c>
      <c r="C7" s="201"/>
      <c r="D7" s="201"/>
      <c r="E7" s="201"/>
      <c r="F7" s="201"/>
      <c r="G7" s="201"/>
      <c r="H7" s="201"/>
      <c r="I7" s="201"/>
      <c r="J7" s="201"/>
      <c r="K7" s="201"/>
    </row>
    <row r="8" spans="1:11" s="3" customFormat="1" ht="27.75" customHeight="1" x14ac:dyDescent="0.2">
      <c r="A8" s="8"/>
      <c r="B8" s="202" t="s">
        <v>9</v>
      </c>
      <c r="C8" s="202"/>
      <c r="D8" s="35" t="s">
        <v>10</v>
      </c>
      <c r="E8" s="35" t="s">
        <v>11</v>
      </c>
      <c r="F8" s="50" t="s">
        <v>12</v>
      </c>
      <c r="G8" s="36" t="s">
        <v>13</v>
      </c>
      <c r="H8" s="37" t="s">
        <v>14</v>
      </c>
      <c r="I8" s="35" t="s">
        <v>15</v>
      </c>
      <c r="J8" s="35" t="s">
        <v>16</v>
      </c>
      <c r="K8" s="35" t="s">
        <v>17</v>
      </c>
    </row>
    <row r="9" spans="1:11" s="1" customFormat="1" ht="24" customHeight="1" x14ac:dyDescent="0.35">
      <c r="A9" s="9"/>
      <c r="B9" s="179" t="s">
        <v>19</v>
      </c>
      <c r="C9" s="180"/>
      <c r="D9" s="53" t="s">
        <v>63</v>
      </c>
      <c r="E9" s="38" t="s">
        <v>64</v>
      </c>
      <c r="F9" s="39" t="s">
        <v>65</v>
      </c>
      <c r="G9" s="40">
        <v>6</v>
      </c>
      <c r="H9" s="40">
        <v>2</v>
      </c>
      <c r="I9" s="41" t="s">
        <v>76</v>
      </c>
      <c r="J9" s="42">
        <v>12188</v>
      </c>
      <c r="K9" s="43">
        <f>G9*H9*J9</f>
        <v>146256</v>
      </c>
    </row>
    <row r="10" spans="1:11" s="1" customFormat="1" ht="24" customHeight="1" x14ac:dyDescent="0.35">
      <c r="A10" s="9"/>
      <c r="B10" s="179" t="s">
        <v>24</v>
      </c>
      <c r="C10" s="180"/>
      <c r="D10" s="53" t="s">
        <v>63</v>
      </c>
      <c r="E10" s="38" t="s">
        <v>64</v>
      </c>
      <c r="F10" s="39" t="s">
        <v>65</v>
      </c>
      <c r="G10" s="40">
        <v>8</v>
      </c>
      <c r="H10" s="40">
        <v>2</v>
      </c>
      <c r="I10" s="41" t="s">
        <v>66</v>
      </c>
      <c r="J10" s="42">
        <v>16243</v>
      </c>
      <c r="K10" s="43">
        <f>G10*H10*J10</f>
        <v>259888</v>
      </c>
    </row>
    <row r="11" spans="1:11" ht="23.25" x14ac:dyDescent="0.2">
      <c r="A11" s="10"/>
      <c r="B11" s="203" t="s">
        <v>35</v>
      </c>
      <c r="C11" s="203"/>
      <c r="D11" s="203"/>
      <c r="E11" s="203"/>
      <c r="F11" s="203"/>
      <c r="G11" s="45">
        <f>SUM(G9:G10)</f>
        <v>14</v>
      </c>
      <c r="H11" s="46"/>
      <c r="I11" s="46"/>
      <c r="J11" s="45" t="s">
        <v>36</v>
      </c>
      <c r="K11" s="54">
        <f>SUM(K9:K10)</f>
        <v>406144</v>
      </c>
    </row>
    <row r="12" spans="1:11" ht="18.75" x14ac:dyDescent="0.2">
      <c r="A12" s="10"/>
      <c r="B12" s="12"/>
      <c r="C12" s="12"/>
      <c r="D12" s="34"/>
      <c r="E12" s="12"/>
      <c r="F12" s="12"/>
      <c r="G12" s="13"/>
      <c r="H12" s="14"/>
      <c r="I12" s="14"/>
      <c r="J12" s="13"/>
      <c r="K12" s="15"/>
    </row>
    <row r="13" spans="1:11" ht="18.75" x14ac:dyDescent="0.2">
      <c r="A13" s="10"/>
      <c r="B13" s="12"/>
      <c r="C13" s="12"/>
      <c r="D13" s="12"/>
      <c r="E13" s="12"/>
      <c r="F13" s="12"/>
      <c r="G13" s="13"/>
      <c r="H13" s="14"/>
      <c r="I13" s="14"/>
      <c r="J13" s="200" t="s">
        <v>67</v>
      </c>
      <c r="K13" s="200"/>
    </row>
    <row r="14" spans="1:11" ht="18.75" x14ac:dyDescent="0.2">
      <c r="B14" s="12"/>
      <c r="C14" s="12"/>
      <c r="D14" s="12"/>
      <c r="E14" s="12"/>
      <c r="F14" s="12"/>
      <c r="G14" s="13"/>
      <c r="H14" s="14"/>
      <c r="I14" s="14"/>
      <c r="J14" s="52" t="s">
        <v>68</v>
      </c>
      <c r="K14" s="17">
        <f>K11</f>
        <v>406144</v>
      </c>
    </row>
    <row r="15" spans="1:11" ht="18.75" x14ac:dyDescent="0.2">
      <c r="B15" s="16" t="s">
        <v>69</v>
      </c>
      <c r="C15" s="16"/>
      <c r="D15" s="16"/>
      <c r="E15" s="16"/>
      <c r="J15" s="18" t="s">
        <v>70</v>
      </c>
      <c r="K15" s="19">
        <v>0.9</v>
      </c>
    </row>
    <row r="16" spans="1:11" ht="18.75" x14ac:dyDescent="0.2">
      <c r="B16" s="16" t="s">
        <v>71</v>
      </c>
      <c r="C16" s="16"/>
      <c r="D16" s="16"/>
      <c r="E16" s="16"/>
      <c r="J16" s="18" t="s">
        <v>72</v>
      </c>
      <c r="K16" s="20">
        <f>K14-(K14*K15)</f>
        <v>40614.399999999965</v>
      </c>
    </row>
    <row r="17" spans="2:11" ht="18.75" x14ac:dyDescent="0.2">
      <c r="B17" s="16"/>
      <c r="J17" s="18" t="s">
        <v>73</v>
      </c>
      <c r="K17" s="21"/>
    </row>
    <row r="18" spans="2:11" x14ac:dyDescent="0.2">
      <c r="J18" s="52" t="s">
        <v>74</v>
      </c>
      <c r="K18" s="17">
        <f>K16+K17</f>
        <v>40614.399999999965</v>
      </c>
    </row>
    <row r="19" spans="2:11" x14ac:dyDescent="0.2">
      <c r="B19" s="194"/>
      <c r="C19" s="194"/>
      <c r="D19" s="194"/>
      <c r="J19" s="48" t="s">
        <v>75</v>
      </c>
      <c r="K19" s="49">
        <f>K18-K18*20%</f>
        <v>32491.519999999971</v>
      </c>
    </row>
  </sheetData>
  <mergeCells count="14">
    <mergeCell ref="B19:D19"/>
    <mergeCell ref="B10:C10"/>
    <mergeCell ref="B6:D6"/>
    <mergeCell ref="B7:K7"/>
    <mergeCell ref="B8:C8"/>
    <mergeCell ref="B9:C9"/>
    <mergeCell ref="B11:F11"/>
    <mergeCell ref="J13:K13"/>
    <mergeCell ref="C5:D5"/>
    <mergeCell ref="C2:D2"/>
    <mergeCell ref="C3:D3"/>
    <mergeCell ref="F3:I3"/>
    <mergeCell ref="C4:D4"/>
    <mergeCell ref="G4:H4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Cota Ouro</vt:lpstr>
      <vt:lpstr>Cota Prata</vt:lpstr>
      <vt:lpstr>Cota Bronze</vt:lpstr>
      <vt:lpstr>SSA (2)</vt:lpstr>
      <vt:lpstr>SSA (3)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dcterms:created xsi:type="dcterms:W3CDTF">2010-10-14T19:08:52Z</dcterms:created>
  <dcterms:modified xsi:type="dcterms:W3CDTF">2025-12-16T19:24:32Z</dcterms:modified>
  <cp:category/>
  <cp:contentStatus/>
</cp:coreProperties>
</file>